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<sst xmlns="http://schemas.openxmlformats.org/spreadsheetml/2006/main" count="273" uniqueCount="105">
  <si>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</si>
  <si>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</si>
  <si>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</si>
  <si>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</si>
  <si>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</si>
  <si>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</si>
  <si>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</si>
  <si>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</si>
  <si>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</si>
  <si>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</si>
  <si>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</si>
  <si>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</si>
  <si>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</si>
  <si>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</si>
  <si>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Л.Чайкиной</t>
  </si>
  <si>
    <t>55\1</t>
  </si>
  <si>
    <t>01.04.2013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</si>
  <si>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</si>
  <si>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</si>
  <si>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</si>
  <si>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</si>
  <si>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</si>
  <si>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</si>
  <si>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</si>
  <si>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</si>
  <si>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</si>
  <si>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</si>
  <si>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</si>
  <si>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</si>
  <si>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</si>
  <si>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</si>
  <si>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</si>
  <si>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</si>
  <si>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</si>
  <si>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</si>
  <si>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</si>
  <si>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</si>
  <si>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</si>
  <si>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</si>
  <si>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</si>
  <si>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</si>
  <si>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</si>
  <si>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</si>
  <si>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Установка УУТЭ</t>
  </si>
  <si>
    <t>Апрель 2017</t>
  </si>
  <si>
    <t>Вид работ</t>
  </si>
  <si>
    <t>Место проведения работ</t>
  </si>
  <si>
    <t>Сумма</t>
  </si>
  <si>
    <t>смена трубопровода ф 25,57,76,89 мм</t>
  </si>
  <si>
    <t>Л.Чайкиной, 55/1</t>
  </si>
  <si>
    <t>ремонт ЦО (подготовка к опрессовки внутренней системы ЦО)</t>
  </si>
  <si>
    <t>ИТОГО</t>
  </si>
  <si>
    <t>Декабрь 2017</t>
  </si>
  <si>
    <t>смена трубопровода ф 20,25 мм</t>
  </si>
  <si>
    <t>кв. 51,52,55,56,59,60,63,64,67,68,34,11,12,7,8,15,16,19,20,ЦО п/п</t>
  </si>
  <si>
    <t>смена трубопровода ф 32 мм</t>
  </si>
  <si>
    <t>кв. 39-42 ХВС п/п</t>
  </si>
  <si>
    <t>ВСЕГО</t>
  </si>
  <si>
    <t>Январь 2017 г.</t>
  </si>
  <si>
    <t>Т/о УУТЭ ЦО</t>
  </si>
  <si>
    <t>Т/о общедомовых приборов учета электроэнергии</t>
  </si>
  <si>
    <t>очистка подвала от мусора</t>
  </si>
  <si>
    <t>обход и осмотр подвала и инженерных коммуникаций</t>
  </si>
  <si>
    <t>смена трубопровода ЦО</t>
  </si>
  <si>
    <t>кв. 58</t>
  </si>
  <si>
    <t>ревизия индивидуальных электросчетчиков</t>
  </si>
  <si>
    <t>периодический осмотр вентканалов дымоходов</t>
  </si>
  <si>
    <t>кв.1,2,4,6,8,10,13,14,16,17,18,20,21-29,31,32,34,35-38,40-42,44,48,50-55,60,61,63-65,67-70</t>
  </si>
  <si>
    <t>Февраль 2017 г</t>
  </si>
  <si>
    <t>подвал</t>
  </si>
  <si>
    <t>перенос э/счетчика на площадку</t>
  </si>
  <si>
    <t>кв. 36</t>
  </si>
  <si>
    <t>Март 2017</t>
  </si>
  <si>
    <t>л.Чайкиной, 55/1</t>
  </si>
  <si>
    <t>слив воды из системы</t>
  </si>
  <si>
    <t>закрытие отопительного периода</t>
  </si>
  <si>
    <t>Май 2017</t>
  </si>
  <si>
    <t xml:space="preserve">установка замка на ВРУ </t>
  </si>
  <si>
    <t>благоустройство придомовой территории (окраска деревьев и бордюров)</t>
  </si>
  <si>
    <t>Июнь 2017 г</t>
  </si>
  <si>
    <t>ППР ВРУ</t>
  </si>
  <si>
    <t>Июль 2017 г</t>
  </si>
  <si>
    <t xml:space="preserve">смена трубопровода </t>
  </si>
  <si>
    <t>кв 36</t>
  </si>
  <si>
    <t>Август 2017 г</t>
  </si>
  <si>
    <t>Сентябрь 2017 г</t>
  </si>
  <si>
    <t>Октябрь 2017 г</t>
  </si>
  <si>
    <t>промывка системы ЦО</t>
  </si>
  <si>
    <t>гидравлические испытания системы ЦО</t>
  </si>
  <si>
    <t>ликвидация воздушных пробок в стояках</t>
  </si>
  <si>
    <t>кв. 13,1,5,9,17</t>
  </si>
  <si>
    <t>смена трубопровода ф 25 мм</t>
  </si>
  <si>
    <t>кв. 16 ЦО п/п</t>
  </si>
  <si>
    <t>очистка воронок водосточных труб и свесов желобов от мусора на жилом доме</t>
  </si>
  <si>
    <t>Ноябрь 2017 г</t>
  </si>
  <si>
    <t>осмотр вентиляционных и дымовых каналов</t>
  </si>
  <si>
    <t>кв. 59,57,30,12,3</t>
  </si>
  <si>
    <t>Обрезка и удаление дерева</t>
  </si>
  <si>
    <t>пусконаладочные работы УУТЭ</t>
  </si>
  <si>
    <t>ремонт и поверка оборудования (ПРЭМ, ВКТ-7, КТСП — термопреобразователя)</t>
  </si>
  <si>
    <t>Декабрь 2017 г</t>
  </si>
  <si>
    <t>смена трубопровода ф 110 мм</t>
  </si>
  <si>
    <t>кв. 64 ЦК</t>
  </si>
  <si>
    <t>ремонт электроосвещения в подъезде (смена ламп)</t>
  </si>
  <si>
    <t>1,2,4-й подъезд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</si>
</sst>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/>
    </xf>
    <xf numFmtId="164" fontId="10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2" borderId="1" xfId="0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justify"/>
    </xf>
    <xf numFmtId="164" fontId="9" fillId="0" borderId="1" xfId="0" applyFont="1" applyBorder="1" applyAlignment="1">
      <alignment horizontal="justify"/>
    </xf>
    <xf numFmtId="164" fontId="9" fillId="0" borderId="1" xfId="0" applyFont="1" applyBorder="1" applyAlignment="1">
      <alignment horizontal="center" wrapText="1"/>
    </xf>
    <xf numFmtId="164" fontId="11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4" fontId="8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0" fillId="0" borderId="1" xfId="0" applyFill="1" applyBorder="1" applyAlignment="1">
      <alignment wrapText="1"/>
    </xf>
    <xf numFmtId="166" fontId="6" fillId="0" borderId="1" xfId="0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164" fontId="14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justify" wrapText="1"/>
    </xf>
    <xf numFmtId="164" fontId="11" fillId="0" borderId="0" xfId="0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635">
          <cell r="E1635">
            <v>34289.56</v>
          </cell>
          <cell r="F1635">
            <v>-137400.67</v>
          </cell>
          <cell r="G1635">
            <v>191096.18999999997</v>
          </cell>
          <cell r="H1635">
            <v>221298.63000000003</v>
          </cell>
          <cell r="I1635">
            <v>104587.02</v>
          </cell>
          <cell r="J1635">
            <v>-20689.059999999983</v>
          </cell>
          <cell r="K1635">
            <v>4087.119999999937</v>
          </cell>
        </row>
        <row r="1636"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E1637">
            <v>0</v>
          </cell>
          <cell r="F1637">
            <v>800</v>
          </cell>
          <cell r="G1637">
            <v>0</v>
          </cell>
          <cell r="H1637">
            <v>0</v>
          </cell>
          <cell r="I1637">
            <v>0</v>
          </cell>
          <cell r="J1637">
            <v>800</v>
          </cell>
          <cell r="K1637">
            <v>0</v>
          </cell>
        </row>
        <row r="1638"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E1640">
            <v>0</v>
          </cell>
          <cell r="F1640">
            <v>35010</v>
          </cell>
          <cell r="G1640">
            <v>0</v>
          </cell>
          <cell r="H1640">
            <v>0</v>
          </cell>
          <cell r="I1640">
            <v>0</v>
          </cell>
          <cell r="J1640">
            <v>35010</v>
          </cell>
          <cell r="K1640">
            <v>0</v>
          </cell>
        </row>
        <row r="1642">
          <cell r="E1642">
            <v>6749.18</v>
          </cell>
          <cell r="F1642">
            <v>-222012.61</v>
          </cell>
          <cell r="G1642">
            <v>24978.440000000002</v>
          </cell>
          <cell r="H1642">
            <v>29057.86</v>
          </cell>
          <cell r="I1642">
            <v>102205.04000000001</v>
          </cell>
          <cell r="J1642">
            <v>-295159.79000000004</v>
          </cell>
          <cell r="K1642">
            <v>2669.760000000002</v>
          </cell>
        </row>
        <row r="1643">
          <cell r="E1643">
            <v>9699.98</v>
          </cell>
          <cell r="F1643">
            <v>-9699.98</v>
          </cell>
          <cell r="G1643">
            <v>49245.59000000001</v>
          </cell>
          <cell r="H1643">
            <v>57288.21000000001</v>
          </cell>
          <cell r="I1643">
            <v>0</v>
          </cell>
          <cell r="J1643">
            <v>47588.23000000001</v>
          </cell>
          <cell r="K1643">
            <v>1657.3600000000006</v>
          </cell>
        </row>
        <row r="1644">
          <cell r="E1644">
            <v>1832.79</v>
          </cell>
          <cell r="F1644">
            <v>-22742.27</v>
          </cell>
          <cell r="G1644">
            <v>16415.2</v>
          </cell>
          <cell r="H1644">
            <v>19096.06</v>
          </cell>
          <cell r="I1644">
            <v>16310</v>
          </cell>
          <cell r="J1644">
            <v>-19956.21</v>
          </cell>
          <cell r="K1644">
            <v>-848.0699999999997</v>
          </cell>
        </row>
        <row r="1645">
          <cell r="E1645">
            <v>1146.91</v>
          </cell>
          <cell r="F1645">
            <v>-6841.2</v>
          </cell>
          <cell r="G1645">
            <v>13132.179999999998</v>
          </cell>
          <cell r="H1645">
            <v>15276.869999999999</v>
          </cell>
          <cell r="I1645">
            <v>64896.030000000006</v>
          </cell>
          <cell r="J1645">
            <v>-56460.36000000001</v>
          </cell>
          <cell r="K1645">
            <v>-997.7800000000007</v>
          </cell>
        </row>
        <row r="1646">
          <cell r="E1646">
            <v>578.28</v>
          </cell>
          <cell r="F1646">
            <v>-1293.49</v>
          </cell>
          <cell r="G1646">
            <v>2517.0400000000004</v>
          </cell>
          <cell r="H1646">
            <v>2928.07</v>
          </cell>
          <cell r="I1646">
            <v>0</v>
          </cell>
          <cell r="J1646">
            <v>1634.5800000000002</v>
          </cell>
          <cell r="K1646">
            <v>167.25000000000045</v>
          </cell>
        </row>
        <row r="1647">
          <cell r="E1647">
            <v>18.05</v>
          </cell>
          <cell r="F1647">
            <v>352.21</v>
          </cell>
          <cell r="G1647">
            <v>82.08</v>
          </cell>
          <cell r="H1647">
            <v>95.47000000000001</v>
          </cell>
          <cell r="I1647">
            <v>0</v>
          </cell>
          <cell r="J1647">
            <v>447.68</v>
          </cell>
          <cell r="K1647">
            <v>4.659999999999982</v>
          </cell>
        </row>
        <row r="1648">
          <cell r="E1648">
            <v>4576.49</v>
          </cell>
          <cell r="F1648">
            <v>-4576.49</v>
          </cell>
          <cell r="G1648">
            <v>25990.780000000006</v>
          </cell>
          <cell r="H1648">
            <v>30235.440000000002</v>
          </cell>
          <cell r="I1648">
            <v>25990.780000000006</v>
          </cell>
          <cell r="J1648">
            <v>-331.83000000000175</v>
          </cell>
          <cell r="K1648">
            <v>331.83000000000175</v>
          </cell>
        </row>
        <row r="1649">
          <cell r="E1649">
            <v>3896.97</v>
          </cell>
          <cell r="F1649">
            <v>-97868.99</v>
          </cell>
          <cell r="G1649">
            <v>16962.350000000002</v>
          </cell>
          <cell r="H1649">
            <v>19732.610000000004</v>
          </cell>
          <cell r="I1649">
            <v>48974.67984</v>
          </cell>
          <cell r="J1649">
            <v>-127111.05984</v>
          </cell>
          <cell r="K1649">
            <v>1126.7099999999991</v>
          </cell>
        </row>
        <row r="1650">
          <cell r="E1650">
            <v>515.44</v>
          </cell>
          <cell r="F1650">
            <v>-9297.76</v>
          </cell>
          <cell r="G1650">
            <v>2243.21</v>
          </cell>
          <cell r="H1650">
            <v>2609.84</v>
          </cell>
          <cell r="I1650">
            <v>11470.98</v>
          </cell>
          <cell r="J1650">
            <v>-18158.9</v>
          </cell>
          <cell r="K1650">
            <v>148.80999999999995</v>
          </cell>
        </row>
        <row r="1652">
          <cell r="E1652">
            <v>13411.88</v>
          </cell>
          <cell r="F1652">
            <v>-13413.08</v>
          </cell>
          <cell r="G1652">
            <v>75594.3</v>
          </cell>
          <cell r="H1652">
            <v>87475.45</v>
          </cell>
          <cell r="I1652">
            <v>75594.3</v>
          </cell>
          <cell r="J1652">
            <v>-1531.9300000000076</v>
          </cell>
          <cell r="K1652">
            <v>1530.7300000000105</v>
          </cell>
        </row>
        <row r="1653">
          <cell r="E1653">
            <v>1377.53</v>
          </cell>
          <cell r="F1653">
            <v>-1377.53</v>
          </cell>
          <cell r="G1653">
            <v>9551.970000000001</v>
          </cell>
          <cell r="H1653">
            <v>11402.650000000001</v>
          </cell>
          <cell r="I1653">
            <v>9551.970000000001</v>
          </cell>
          <cell r="J1653">
            <v>473.14999999999964</v>
          </cell>
          <cell r="K1653">
            <v>-473.14999999999964</v>
          </cell>
        </row>
        <row r="1654">
          <cell r="E1654">
            <v>250087.63</v>
          </cell>
          <cell r="F1654">
            <v>-250087.63</v>
          </cell>
          <cell r="G1654">
            <v>575347.89</v>
          </cell>
          <cell r="H1654">
            <v>592360.09</v>
          </cell>
          <cell r="I1654">
            <v>575347.89</v>
          </cell>
          <cell r="J1654">
            <v>-233075.43000000005</v>
          </cell>
          <cell r="K1654">
            <v>233075.43000000005</v>
          </cell>
        </row>
        <row r="1655">
          <cell r="E1655">
            <v>7227.85</v>
          </cell>
          <cell r="F1655">
            <v>-7227.79</v>
          </cell>
          <cell r="G1655">
            <v>44222.87999999999</v>
          </cell>
          <cell r="H1655">
            <v>51040.70999999999</v>
          </cell>
          <cell r="I1655">
            <v>44222.87999999999</v>
          </cell>
          <cell r="J1655">
            <v>-409.9599999999991</v>
          </cell>
          <cell r="K1655">
            <v>410.0199999999968</v>
          </cell>
        </row>
        <row r="1656">
          <cell r="E1656">
            <v>13664.57</v>
          </cell>
          <cell r="F1656">
            <v>-13664.57</v>
          </cell>
          <cell r="G1656">
            <v>71058.81000000001</v>
          </cell>
          <cell r="H1656">
            <v>82721.19999999998</v>
          </cell>
          <cell r="I1656">
            <v>71058.81000000001</v>
          </cell>
          <cell r="J1656">
            <v>-2002.1800000000367</v>
          </cell>
          <cell r="K1656">
            <v>2002.1800000000221</v>
          </cell>
        </row>
        <row r="1657">
          <cell r="E1657">
            <v>14232.49</v>
          </cell>
          <cell r="F1657">
            <v>-14232.49</v>
          </cell>
          <cell r="G1657">
            <v>75594.3</v>
          </cell>
          <cell r="H1657">
            <v>87719.27</v>
          </cell>
          <cell r="I1657">
            <v>75594.3</v>
          </cell>
          <cell r="J1657">
            <v>-2107.520000000004</v>
          </cell>
          <cell r="K1657">
            <v>2107.520000000004</v>
          </cell>
        </row>
        <row r="1658">
          <cell r="E1658">
            <v>13002.12</v>
          </cell>
          <cell r="F1658">
            <v>-13002.12</v>
          </cell>
          <cell r="G1658">
            <v>74082.75</v>
          </cell>
          <cell r="H1658">
            <v>85606.16999999998</v>
          </cell>
          <cell r="I1658">
            <v>74082.75</v>
          </cell>
          <cell r="J1658">
            <v>-1478.7000000000116</v>
          </cell>
          <cell r="K1658">
            <v>1478.7000000000116</v>
          </cell>
        </row>
        <row r="1659">
          <cell r="E1659">
            <v>0</v>
          </cell>
          <cell r="F1659">
            <v>0</v>
          </cell>
          <cell r="G1659">
            <v>9025.249999999998</v>
          </cell>
          <cell r="H1659">
            <v>9534.95</v>
          </cell>
          <cell r="I1659">
            <v>9025.249999999998</v>
          </cell>
          <cell r="J1659">
            <v>509.70000000000255</v>
          </cell>
          <cell r="K1659">
            <v>-509.70000000000255</v>
          </cell>
        </row>
        <row r="1660">
          <cell r="E1660">
            <v>0</v>
          </cell>
          <cell r="F1660">
            <v>0</v>
          </cell>
          <cell r="G1660">
            <v>33202.69</v>
          </cell>
          <cell r="H1660">
            <v>34952.20999999999</v>
          </cell>
          <cell r="I1660">
            <v>33202.69</v>
          </cell>
          <cell r="J1660">
            <v>1749.5199999999895</v>
          </cell>
          <cell r="K1660">
            <v>-1749.5199999999895</v>
          </cell>
        </row>
        <row r="1661">
          <cell r="E1661">
            <v>551.53</v>
          </cell>
          <cell r="F1661">
            <v>3748.49</v>
          </cell>
          <cell r="G1661">
            <v>0</v>
          </cell>
          <cell r="H1661">
            <v>0</v>
          </cell>
          <cell r="I1661">
            <v>0</v>
          </cell>
          <cell r="J1661">
            <v>3748.49</v>
          </cell>
          <cell r="K1661">
            <v>551.53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0" zoomScaleNormal="80" workbookViewId="0" topLeftCell="A1">
      <selection activeCell="H42" sqref="H42"/>
    </sheetView>
  </sheetViews>
  <sheetFormatPr defaultColWidth="12.57421875" defaultRowHeight="12.75"/>
  <cols>
    <col min="1" max="1" width="7.57421875" style="0" customWidth="1"/>
    <col min="2" max="2" width="20.8515625" style="0" customWidth="1"/>
    <col min="3" max="3" width="7.140625" style="0" customWidth="1"/>
    <col min="4" max="4" width="34.57421875" style="0" customWidth="1"/>
    <col min="5" max="5" width="18.8515625" style="0" customWidth="1"/>
    <col min="6" max="6" width="17.28125" style="0" customWidth="1"/>
    <col min="7" max="7" width="18.421875" style="0" customWidth="1"/>
    <col min="8" max="8" width="14.00390625" style="0" customWidth="1"/>
    <col min="9" max="9" width="21.00390625" style="0" customWidth="1"/>
    <col min="10" max="10" width="16.00390625" style="0" customWidth="1"/>
    <col min="11" max="11" width="17.140625" style="0" customWidth="1"/>
    <col min="12" max="12" width="17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s="2" customFormat="1" ht="12.75" customHeight="1">
      <c r="A3" s="4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s="2" customFormat="1" ht="36" customHeight="1">
      <c r="A4" s="4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s="2" customFormat="1" ht="12.75" hidden="1">
      <c r="A5" s="3">
        <v>43</v>
      </c>
      <c r="B5" s="6" t="s">
        <v>14</v>
      </c>
      <c r="C5" s="9" t="s">
        <v>15</v>
      </c>
      <c r="D5" s="3"/>
      <c r="E5" s="3"/>
      <c r="F5" s="3"/>
      <c r="G5" s="3"/>
      <c r="H5" s="3"/>
      <c r="I5" s="3"/>
      <c r="J5" s="3"/>
      <c r="K5" s="3"/>
      <c r="L5" s="10" t="s">
        <v>16</v>
      </c>
    </row>
    <row r="6" spans="1:12" s="2" customFormat="1" ht="12.75" hidden="1">
      <c r="A6" s="3">
        <v>3</v>
      </c>
      <c r="B6" s="3"/>
      <c r="C6" s="3"/>
      <c r="D6" s="3" t="s">
        <v>17</v>
      </c>
      <c r="E6" s="11">
        <f>'[1]Лицевые счета домов свод'!E1635</f>
        <v>34289.56</v>
      </c>
      <c r="F6" s="11">
        <f>'[1]Лицевые счета домов свод'!F1635</f>
        <v>-137400.67</v>
      </c>
      <c r="G6" s="11">
        <f>'[1]Лицевые счета домов свод'!G1635</f>
        <v>191096.18999999997</v>
      </c>
      <c r="H6" s="11">
        <f>'[1]Лицевые счета домов свод'!H1635</f>
        <v>221298.63000000003</v>
      </c>
      <c r="I6" s="11">
        <f>'[1]Лицевые счета домов свод'!I1635</f>
        <v>104587.02</v>
      </c>
      <c r="J6" s="11">
        <f>'[1]Лицевые счета домов свод'!J1635</f>
        <v>-20689.059999999983</v>
      </c>
      <c r="K6" s="11">
        <f>'[1]Лицевые счета домов свод'!K1635</f>
        <v>4087.119999999937</v>
      </c>
      <c r="L6" s="5"/>
    </row>
    <row r="7" spans="1:12" s="2" customFormat="1" ht="12.75" hidden="1">
      <c r="A7" s="3"/>
      <c r="B7" s="3"/>
      <c r="C7" s="3"/>
      <c r="D7" s="3" t="s">
        <v>18</v>
      </c>
      <c r="E7" s="11">
        <f>'[1]Лицевые счета домов свод'!E1636</f>
        <v>0</v>
      </c>
      <c r="F7" s="11">
        <f>'[1]Лицевые счета домов свод'!F1636</f>
        <v>0</v>
      </c>
      <c r="G7" s="11">
        <f>'[1]Лицевые счета домов свод'!G1636</f>
        <v>0</v>
      </c>
      <c r="H7" s="11">
        <f>'[1]Лицевые счета домов свод'!H1636</f>
        <v>0</v>
      </c>
      <c r="I7" s="11">
        <f>'[1]Лицевые счета домов свод'!I1636</f>
        <v>0</v>
      </c>
      <c r="J7" s="11">
        <f>'[1]Лицевые счета домов свод'!J1636</f>
        <v>0</v>
      </c>
      <c r="K7" s="11">
        <f>'[1]Лицевые счета домов свод'!K1636</f>
        <v>0</v>
      </c>
      <c r="L7" s="5"/>
    </row>
    <row r="8" spans="1:12" s="2" customFormat="1" ht="12.75" hidden="1">
      <c r="A8" s="3"/>
      <c r="B8" s="3"/>
      <c r="C8" s="3"/>
      <c r="D8" s="3" t="s">
        <v>19</v>
      </c>
      <c r="E8" s="11">
        <f>'[1]Лицевые счета домов свод'!E1637</f>
        <v>0</v>
      </c>
      <c r="F8" s="11">
        <f>'[1]Лицевые счета домов свод'!F1637</f>
        <v>800</v>
      </c>
      <c r="G8" s="11">
        <f>'[1]Лицевые счета домов свод'!G1637</f>
        <v>0</v>
      </c>
      <c r="H8" s="11">
        <f>'[1]Лицевые счета домов свод'!H1637</f>
        <v>0</v>
      </c>
      <c r="I8" s="11">
        <f>'[1]Лицевые счета домов свод'!I1637</f>
        <v>0</v>
      </c>
      <c r="J8" s="11">
        <f>'[1]Лицевые счета домов свод'!J1637</f>
        <v>800</v>
      </c>
      <c r="K8" s="11">
        <f>'[1]Лицевые счета домов свод'!K1637</f>
        <v>0</v>
      </c>
      <c r="L8" s="5"/>
    </row>
    <row r="9" spans="1:12" s="2" customFormat="1" ht="12.75" hidden="1">
      <c r="A9" s="3"/>
      <c r="B9" s="3"/>
      <c r="C9" s="3"/>
      <c r="D9" s="3" t="s">
        <v>20</v>
      </c>
      <c r="E9" s="11">
        <f>'[1]Лицевые счета домов свод'!E1638</f>
        <v>0</v>
      </c>
      <c r="F9" s="11">
        <f>'[1]Лицевые счета домов свод'!F1638</f>
        <v>0</v>
      </c>
      <c r="G9" s="11">
        <f>'[1]Лицевые счета домов свод'!G1638</f>
        <v>0</v>
      </c>
      <c r="H9" s="11">
        <f>'[1]Лицевые счета домов свод'!H1638</f>
        <v>0</v>
      </c>
      <c r="I9" s="11">
        <f>'[1]Лицевые счета домов свод'!I1638</f>
        <v>0</v>
      </c>
      <c r="J9" s="11">
        <f>'[1]Лицевые счета домов свод'!J1638</f>
        <v>0</v>
      </c>
      <c r="K9" s="11">
        <f>'[1]Лицевые счета домов свод'!K1638</f>
        <v>0</v>
      </c>
      <c r="L9" s="5"/>
    </row>
    <row r="10" spans="1:12" s="2" customFormat="1" ht="12.75" hidden="1">
      <c r="A10" s="3"/>
      <c r="B10" s="3"/>
      <c r="C10" s="3"/>
      <c r="D10" s="3" t="s">
        <v>21</v>
      </c>
      <c r="E10" s="11">
        <f>'[1]Лицевые счета домов свод'!E1639</f>
        <v>0</v>
      </c>
      <c r="F10" s="11">
        <f>'[1]Лицевые счета домов свод'!F1639</f>
        <v>0</v>
      </c>
      <c r="G10" s="11">
        <f>'[1]Лицевые счета домов свод'!G1639</f>
        <v>0</v>
      </c>
      <c r="H10" s="11">
        <f>'[1]Лицевые счета домов свод'!H1639</f>
        <v>0</v>
      </c>
      <c r="I10" s="11">
        <f>'[1]Лицевые счета домов свод'!I1639</f>
        <v>0</v>
      </c>
      <c r="J10" s="11">
        <f>'[1]Лицевые счета домов свод'!J1639</f>
        <v>0</v>
      </c>
      <c r="K10" s="11">
        <f>'[1]Лицевые счета домов свод'!K1639</f>
        <v>0</v>
      </c>
      <c r="L10" s="5"/>
    </row>
    <row r="11" spans="1:12" s="2" customFormat="1" ht="12.75" hidden="1">
      <c r="A11" s="3"/>
      <c r="B11" s="3"/>
      <c r="C11" s="3"/>
      <c r="D11" s="3" t="s">
        <v>22</v>
      </c>
      <c r="E11" s="11">
        <f>'[1]Лицевые счета домов свод'!E1640</f>
        <v>0</v>
      </c>
      <c r="F11" s="11">
        <f>'[1]Лицевые счета домов свод'!F1640</f>
        <v>35010</v>
      </c>
      <c r="G11" s="11">
        <f>'[1]Лицевые счета домов свод'!G1640</f>
        <v>0</v>
      </c>
      <c r="H11" s="11">
        <f>'[1]Лицевые счета домов свод'!H1640</f>
        <v>0</v>
      </c>
      <c r="I11" s="11">
        <f>'[1]Лицевые счета домов свод'!I1640</f>
        <v>0</v>
      </c>
      <c r="J11" s="11">
        <f>'[1]Лицевые счета домов свод'!J1640</f>
        <v>35010</v>
      </c>
      <c r="K11" s="11">
        <f>'[1]Лицевые счета домов свод'!K1640</f>
        <v>0</v>
      </c>
      <c r="L11" s="5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34289.56</v>
      </c>
      <c r="F12" s="4">
        <f>SUM(F6:F11)</f>
        <v>-101590.67000000001</v>
      </c>
      <c r="G12" s="4">
        <f>SUM(G6:G11)</f>
        <v>191096.18999999997</v>
      </c>
      <c r="H12" s="4">
        <f>SUM(H6:H11)</f>
        <v>221298.63000000003</v>
      </c>
      <c r="I12" s="4">
        <f>SUM(I6:I11)</f>
        <v>104587.02</v>
      </c>
      <c r="J12" s="4">
        <f>SUM(J6:J11)</f>
        <v>15120.940000000017</v>
      </c>
      <c r="K12" s="4">
        <f>SUM(K6:K11)</f>
        <v>4087.119999999937</v>
      </c>
      <c r="L12" s="5"/>
    </row>
    <row r="13" spans="1:12" s="2" customFormat="1" ht="14.25" customHeight="1" hidden="1">
      <c r="A13" s="3"/>
      <c r="B13" s="3"/>
      <c r="C13" s="3"/>
      <c r="D13" s="12" t="s">
        <v>24</v>
      </c>
      <c r="E13" s="11">
        <f>'[1]Лицевые счета домов свод'!E1642</f>
        <v>6749.18</v>
      </c>
      <c r="F13" s="11">
        <f>'[1]Лицевые счета домов свод'!F1642</f>
        <v>-222012.61</v>
      </c>
      <c r="G13" s="11">
        <f>'[1]Лицевые счета домов свод'!G1642</f>
        <v>24978.440000000002</v>
      </c>
      <c r="H13" s="11">
        <f>'[1]Лицевые счета домов свод'!H1642</f>
        <v>29057.86</v>
      </c>
      <c r="I13" s="11">
        <f>'[1]Лицевые счета домов свод'!I1642</f>
        <v>102205.04000000001</v>
      </c>
      <c r="J13" s="11">
        <f>'[1]Лицевые счета домов свод'!J1642</f>
        <v>-295159.79000000004</v>
      </c>
      <c r="K13" s="11">
        <f>'[1]Лицевые счета домов свод'!K1642</f>
        <v>2669.760000000002</v>
      </c>
      <c r="L13" s="5"/>
    </row>
    <row r="14" spans="1:12" s="2" customFormat="1" ht="34.5" customHeight="1" hidden="1">
      <c r="A14" s="3"/>
      <c r="B14" s="3"/>
      <c r="C14" s="3"/>
      <c r="D14" s="12" t="s">
        <v>25</v>
      </c>
      <c r="E14" s="11">
        <f>'[1]Лицевые счета домов свод'!E1643</f>
        <v>9699.98</v>
      </c>
      <c r="F14" s="11">
        <f>'[1]Лицевые счета домов свод'!F1643</f>
        <v>-9699.98</v>
      </c>
      <c r="G14" s="11">
        <f>'[1]Лицевые счета домов свод'!G1643</f>
        <v>49245.59000000001</v>
      </c>
      <c r="H14" s="11">
        <f>'[1]Лицевые счета домов свод'!H1643</f>
        <v>57288.21000000001</v>
      </c>
      <c r="I14" s="11">
        <f>'[1]Лицевые счета домов свод'!I1643</f>
        <v>0</v>
      </c>
      <c r="J14" s="11">
        <f>'[1]Лицевые счета домов свод'!J1643</f>
        <v>47588.23000000001</v>
      </c>
      <c r="K14" s="11">
        <f>'[1]Лицевые счета домов свод'!K1643</f>
        <v>1657.3600000000006</v>
      </c>
      <c r="L14" s="5"/>
    </row>
    <row r="15" spans="1:12" s="2" customFormat="1" ht="28.5" customHeight="1" hidden="1">
      <c r="A15" s="3"/>
      <c r="B15" s="3"/>
      <c r="C15" s="3"/>
      <c r="D15" s="12" t="s">
        <v>26</v>
      </c>
      <c r="E15" s="11">
        <f>'[1]Лицевые счета домов свод'!E1644</f>
        <v>1832.79</v>
      </c>
      <c r="F15" s="11">
        <f>'[1]Лицевые счета домов свод'!F1644</f>
        <v>-22742.27</v>
      </c>
      <c r="G15" s="11">
        <f>'[1]Лицевые счета домов свод'!G1644</f>
        <v>16415.2</v>
      </c>
      <c r="H15" s="11">
        <f>'[1]Лицевые счета домов свод'!H1644</f>
        <v>19096.06</v>
      </c>
      <c r="I15" s="11">
        <f>'[1]Лицевые счета домов свод'!I1644</f>
        <v>16310</v>
      </c>
      <c r="J15" s="11">
        <f>'[1]Лицевые счета домов свод'!J1644</f>
        <v>-19956.21</v>
      </c>
      <c r="K15" s="11">
        <f>'[1]Лицевые счета домов свод'!K1644</f>
        <v>-848.0699999999997</v>
      </c>
      <c r="L15" s="5"/>
    </row>
    <row r="16" spans="1:12" s="2" customFormat="1" ht="28.5" customHeight="1" hidden="1">
      <c r="A16" s="3"/>
      <c r="B16" s="3"/>
      <c r="C16" s="3"/>
      <c r="D16" s="12" t="s">
        <v>27</v>
      </c>
      <c r="E16" s="11">
        <f>'[1]Лицевые счета домов свод'!E1645</f>
        <v>1146.91</v>
      </c>
      <c r="F16" s="11">
        <f>'[1]Лицевые счета домов свод'!F1645</f>
        <v>-6841.2</v>
      </c>
      <c r="G16" s="11">
        <f>'[1]Лицевые счета домов свод'!G1645</f>
        <v>13132.179999999998</v>
      </c>
      <c r="H16" s="11">
        <f>'[1]Лицевые счета домов свод'!H1645</f>
        <v>15276.869999999999</v>
      </c>
      <c r="I16" s="11">
        <f>'[1]Лицевые счета домов свод'!I1645</f>
        <v>64896.030000000006</v>
      </c>
      <c r="J16" s="11">
        <f>'[1]Лицевые счета домов свод'!J1645</f>
        <v>-56460.36000000001</v>
      </c>
      <c r="K16" s="11">
        <f>'[1]Лицевые счета домов свод'!K1645</f>
        <v>-997.7800000000007</v>
      </c>
      <c r="L16" s="5"/>
    </row>
    <row r="17" spans="1:12" s="2" customFormat="1" ht="12.75" hidden="1">
      <c r="A17" s="3"/>
      <c r="B17" s="3"/>
      <c r="C17" s="3"/>
      <c r="D17" s="3" t="s">
        <v>28</v>
      </c>
      <c r="E17" s="11">
        <f>'[1]Лицевые счета домов свод'!E1646</f>
        <v>578.28</v>
      </c>
      <c r="F17" s="11">
        <f>'[1]Лицевые счета домов свод'!F1646</f>
        <v>-1293.49</v>
      </c>
      <c r="G17" s="11">
        <f>'[1]Лицевые счета домов свод'!G1646</f>
        <v>2517.0400000000004</v>
      </c>
      <c r="H17" s="11">
        <f>'[1]Лицевые счета домов свод'!H1646</f>
        <v>2928.07</v>
      </c>
      <c r="I17" s="11">
        <f>'[1]Лицевые счета домов свод'!I1646</f>
        <v>0</v>
      </c>
      <c r="J17" s="11">
        <f>'[1]Лицевые счета домов свод'!J1646</f>
        <v>1634.5800000000002</v>
      </c>
      <c r="K17" s="11">
        <f>'[1]Лицевые счета домов свод'!K1646</f>
        <v>167.25000000000045</v>
      </c>
      <c r="L17" s="5"/>
    </row>
    <row r="18" spans="1:12" s="2" customFormat="1" ht="31.5" customHeight="1" hidden="1">
      <c r="A18" s="3"/>
      <c r="B18" s="3"/>
      <c r="C18" s="3"/>
      <c r="D18" s="12" t="s">
        <v>29</v>
      </c>
      <c r="E18" s="11">
        <f>'[1]Лицевые счета домов свод'!E1647</f>
        <v>18.05</v>
      </c>
      <c r="F18" s="11">
        <f>'[1]Лицевые счета домов свод'!F1647</f>
        <v>352.21</v>
      </c>
      <c r="G18" s="11">
        <f>'[1]Лицевые счета домов свод'!G1647</f>
        <v>82.08</v>
      </c>
      <c r="H18" s="11">
        <f>'[1]Лицевые счета домов свод'!H1647</f>
        <v>95.47000000000001</v>
      </c>
      <c r="I18" s="11">
        <f>'[1]Лицевые счета домов свод'!I1647</f>
        <v>0</v>
      </c>
      <c r="J18" s="11">
        <f>'[1]Лицевые счета домов свод'!J1647</f>
        <v>447.68</v>
      </c>
      <c r="K18" s="11">
        <f>'[1]Лицевые счета домов свод'!K1647</f>
        <v>4.659999999999982</v>
      </c>
      <c r="L18" s="5"/>
    </row>
    <row r="19" spans="1:12" s="2" customFormat="1" ht="43.5" customHeight="1" hidden="1">
      <c r="A19" s="3"/>
      <c r="B19" s="3"/>
      <c r="C19" s="3"/>
      <c r="D19" s="12" t="s">
        <v>30</v>
      </c>
      <c r="E19" s="11">
        <f>'[1]Лицевые счета домов свод'!E1648</f>
        <v>4576.49</v>
      </c>
      <c r="F19" s="11">
        <f>'[1]Лицевые счета домов свод'!F1648</f>
        <v>-4576.49</v>
      </c>
      <c r="G19" s="11">
        <f>'[1]Лицевые счета домов свод'!G1648</f>
        <v>25990.780000000006</v>
      </c>
      <c r="H19" s="11">
        <f>'[1]Лицевые счета домов свод'!H1648</f>
        <v>30235.440000000002</v>
      </c>
      <c r="I19" s="11">
        <f>'[1]Лицевые счета домов свод'!I1648</f>
        <v>25990.780000000006</v>
      </c>
      <c r="J19" s="11">
        <f>'[1]Лицевые счета домов свод'!J1648</f>
        <v>-331.83000000000175</v>
      </c>
      <c r="K19" s="11">
        <f>'[1]Лицевые счета домов свод'!K1648</f>
        <v>331.83000000000175</v>
      </c>
      <c r="L19" s="5"/>
    </row>
    <row r="20" spans="1:12" s="2" customFormat="1" ht="21.75" customHeight="1" hidden="1">
      <c r="A20" s="3"/>
      <c r="B20" s="3"/>
      <c r="C20" s="3"/>
      <c r="D20" s="12" t="s">
        <v>31</v>
      </c>
      <c r="E20" s="11">
        <f>'[1]Лицевые счета домов свод'!E1649</f>
        <v>3896.97</v>
      </c>
      <c r="F20" s="11">
        <f>'[1]Лицевые счета домов свод'!F1649</f>
        <v>-97868.99</v>
      </c>
      <c r="G20" s="11">
        <f>'[1]Лицевые счета домов свод'!G1649</f>
        <v>16962.350000000002</v>
      </c>
      <c r="H20" s="11">
        <f>'[1]Лицевые счета домов свод'!H1649</f>
        <v>19732.610000000004</v>
      </c>
      <c r="I20" s="11">
        <f>'[1]Лицевые счета домов свод'!I1649</f>
        <v>48974.67984</v>
      </c>
      <c r="J20" s="11">
        <f>'[1]Лицевые счета домов свод'!J1649</f>
        <v>-127111.05984</v>
      </c>
      <c r="K20" s="11">
        <f>'[1]Лицевые счета домов свод'!K1649</f>
        <v>1126.7099999999991</v>
      </c>
      <c r="L20" s="5"/>
    </row>
    <row r="21" spans="1:12" s="2" customFormat="1" ht="29.25" customHeight="1" hidden="1">
      <c r="A21" s="3"/>
      <c r="B21" s="3"/>
      <c r="C21" s="3"/>
      <c r="D21" s="12" t="s">
        <v>32</v>
      </c>
      <c r="E21" s="11">
        <f>'[1]Лицевые счета домов свод'!E1650</f>
        <v>515.44</v>
      </c>
      <c r="F21" s="11">
        <f>'[1]Лицевые счета домов свод'!F1650</f>
        <v>-9297.76</v>
      </c>
      <c r="G21" s="11">
        <f>'[1]Лицевые счета домов свод'!G1650</f>
        <v>2243.21</v>
      </c>
      <c r="H21" s="11">
        <f>'[1]Лицевые счета домов свод'!H1650</f>
        <v>2609.84</v>
      </c>
      <c r="I21" s="11">
        <f>'[1]Лицевые счета домов свод'!I1650</f>
        <v>11470.98</v>
      </c>
      <c r="J21" s="11">
        <f>'[1]Лицевые счета домов свод'!J1650</f>
        <v>-18158.9</v>
      </c>
      <c r="K21" s="11">
        <f>'[1]Лицевые счета домов свод'!K1650</f>
        <v>148.80999999999995</v>
      </c>
      <c r="L21" s="5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29014.09</v>
      </c>
      <c r="F22" s="4">
        <f>SUM(F13:F21)</f>
        <v>-373980.57999999996</v>
      </c>
      <c r="G22" s="4">
        <f>SUM(G13:G21)</f>
        <v>151566.87</v>
      </c>
      <c r="H22" s="4">
        <f>SUM(H13:H21)</f>
        <v>176320.43</v>
      </c>
      <c r="I22" s="13">
        <f>SUM(I13:I21)</f>
        <v>269847.50984</v>
      </c>
      <c r="J22" s="13">
        <f>SUM(J13:J21)</f>
        <v>-467507.65984000004</v>
      </c>
      <c r="K22" s="4">
        <f>SUM(K13:K21)</f>
        <v>4260.530000000003</v>
      </c>
      <c r="L22" s="5"/>
    </row>
    <row r="23" spans="1:12" s="2" customFormat="1" ht="12.75" hidden="1">
      <c r="A23" s="3"/>
      <c r="B23" s="3"/>
      <c r="C23" s="3"/>
      <c r="D23" s="3" t="s">
        <v>34</v>
      </c>
      <c r="E23" s="11">
        <f>'[1]Лицевые счета домов свод'!E1652</f>
        <v>13411.88</v>
      </c>
      <c r="F23" s="11">
        <f>'[1]Лицевые счета домов свод'!F1652</f>
        <v>-13413.08</v>
      </c>
      <c r="G23" s="11">
        <f>'[1]Лицевые счета домов свод'!G1652</f>
        <v>75594.3</v>
      </c>
      <c r="H23" s="11">
        <f>'[1]Лицевые счета домов свод'!H1652</f>
        <v>87475.45</v>
      </c>
      <c r="I23" s="11">
        <f>'[1]Лицевые счета домов свод'!I1652</f>
        <v>75594.3</v>
      </c>
      <c r="J23" s="11">
        <f>'[1]Лицевые счета домов свод'!J1652</f>
        <v>-1531.9300000000076</v>
      </c>
      <c r="K23" s="11">
        <f>'[1]Лицевые счета домов свод'!K1652</f>
        <v>1530.7300000000105</v>
      </c>
      <c r="L23" s="5"/>
    </row>
    <row r="24" spans="1:12" s="2" customFormat="1" ht="12.75" hidden="1">
      <c r="A24" s="3"/>
      <c r="B24" s="3"/>
      <c r="C24" s="3"/>
      <c r="D24" s="3" t="s">
        <v>35</v>
      </c>
      <c r="E24" s="11">
        <f>'[1]Лицевые счета домов свод'!E1653</f>
        <v>1377.53</v>
      </c>
      <c r="F24" s="11">
        <f>'[1]Лицевые счета домов свод'!F1653</f>
        <v>-1377.53</v>
      </c>
      <c r="G24" s="11">
        <f>'[1]Лицевые счета домов свод'!G1653</f>
        <v>9551.970000000001</v>
      </c>
      <c r="H24" s="11">
        <f>'[1]Лицевые счета домов свод'!H1653</f>
        <v>11402.650000000001</v>
      </c>
      <c r="I24" s="11">
        <f>'[1]Лицевые счета домов свод'!I1653</f>
        <v>9551.970000000001</v>
      </c>
      <c r="J24" s="11">
        <f>'[1]Лицевые счета домов свод'!J1653</f>
        <v>473.14999999999964</v>
      </c>
      <c r="K24" s="11">
        <f>'[1]Лицевые счета домов свод'!K1653</f>
        <v>-473.14999999999964</v>
      </c>
      <c r="L24" s="5"/>
    </row>
    <row r="25" spans="1:12" s="2" customFormat="1" ht="12.75">
      <c r="A25" s="3"/>
      <c r="B25" s="3"/>
      <c r="C25" s="3"/>
      <c r="D25" s="3" t="s">
        <v>36</v>
      </c>
      <c r="E25" s="11">
        <f>'[1]Лицевые счета домов свод'!E1654</f>
        <v>250087.63</v>
      </c>
      <c r="F25" s="11">
        <f>'[1]Лицевые счета домов свод'!F1654</f>
        <v>-250087.63</v>
      </c>
      <c r="G25" s="11">
        <f>'[1]Лицевые счета домов свод'!G1654</f>
        <v>575347.89</v>
      </c>
      <c r="H25" s="11">
        <f>'[1]Лицевые счета домов свод'!H1654</f>
        <v>592360.09</v>
      </c>
      <c r="I25" s="11">
        <f>'[1]Лицевые счета домов свод'!I1654</f>
        <v>575347.89</v>
      </c>
      <c r="J25" s="11">
        <f>'[1]Лицевые счета домов свод'!J1654</f>
        <v>-233075.43000000005</v>
      </c>
      <c r="K25" s="11">
        <f>'[1]Лицевые счета домов свод'!K1654</f>
        <v>233075.43000000005</v>
      </c>
      <c r="L25" s="5"/>
    </row>
    <row r="26" spans="1:12" s="2" customFormat="1" ht="12.75" hidden="1">
      <c r="A26" s="3"/>
      <c r="B26" s="3"/>
      <c r="C26" s="3"/>
      <c r="D26" s="3" t="s">
        <v>37</v>
      </c>
      <c r="E26" s="11">
        <f>'[1]Лицевые счета домов свод'!E1655</f>
        <v>7227.85</v>
      </c>
      <c r="F26" s="11">
        <f>'[1]Лицевые счета домов свод'!F1655</f>
        <v>-7227.79</v>
      </c>
      <c r="G26" s="11">
        <f>'[1]Лицевые счета домов свод'!G1655</f>
        <v>44222.87999999999</v>
      </c>
      <c r="H26" s="11">
        <f>'[1]Лицевые счета домов свод'!H1655</f>
        <v>51040.70999999999</v>
      </c>
      <c r="I26" s="11">
        <f>'[1]Лицевые счета домов свод'!I1655</f>
        <v>44222.87999999999</v>
      </c>
      <c r="J26" s="11">
        <f>'[1]Лицевые счета домов свод'!J1655</f>
        <v>-409.9599999999991</v>
      </c>
      <c r="K26" s="11">
        <f>'[1]Лицевые счета домов свод'!K1655</f>
        <v>410.0199999999968</v>
      </c>
      <c r="L26" s="5"/>
    </row>
    <row r="27" spans="1:12" s="2" customFormat="1" ht="12.75" hidden="1">
      <c r="A27" s="3"/>
      <c r="B27" s="3"/>
      <c r="C27" s="3"/>
      <c r="D27" s="3" t="s">
        <v>38</v>
      </c>
      <c r="E27" s="11">
        <f>'[1]Лицевые счета домов свод'!E1656</f>
        <v>13664.57</v>
      </c>
      <c r="F27" s="11">
        <f>'[1]Лицевые счета домов свод'!F1656</f>
        <v>-13664.57</v>
      </c>
      <c r="G27" s="11">
        <f>'[1]Лицевые счета домов свод'!G1656</f>
        <v>71058.81000000001</v>
      </c>
      <c r="H27" s="11">
        <f>'[1]Лицевые счета домов свод'!H1656</f>
        <v>82721.19999999998</v>
      </c>
      <c r="I27" s="11">
        <f>'[1]Лицевые счета домов свод'!I1656</f>
        <v>71058.81000000001</v>
      </c>
      <c r="J27" s="11">
        <f>'[1]Лицевые счета домов свод'!J1656</f>
        <v>-2002.1800000000367</v>
      </c>
      <c r="K27" s="11">
        <f>'[1]Лицевые счета домов свод'!K1656</f>
        <v>2002.1800000000221</v>
      </c>
      <c r="L27" s="5"/>
    </row>
    <row r="28" spans="1:12" s="2" customFormat="1" ht="12.75" hidden="1">
      <c r="A28" s="3"/>
      <c r="B28" s="3"/>
      <c r="C28" s="3"/>
      <c r="D28" s="3" t="s">
        <v>39</v>
      </c>
      <c r="E28" s="11">
        <f>'[1]Лицевые счета домов свод'!E1657</f>
        <v>14232.49</v>
      </c>
      <c r="F28" s="11">
        <f>'[1]Лицевые счета домов свод'!F1657</f>
        <v>-14232.49</v>
      </c>
      <c r="G28" s="11">
        <f>'[1]Лицевые счета домов свод'!G1657</f>
        <v>75594.3</v>
      </c>
      <c r="H28" s="11">
        <f>'[1]Лицевые счета домов свод'!H1657</f>
        <v>87719.27</v>
      </c>
      <c r="I28" s="11">
        <f>'[1]Лицевые счета домов свод'!I1657</f>
        <v>75594.3</v>
      </c>
      <c r="J28" s="11">
        <f>'[1]Лицевые счета домов свод'!J1657</f>
        <v>-2107.520000000004</v>
      </c>
      <c r="K28" s="11">
        <f>'[1]Лицевые счета домов свод'!K1657</f>
        <v>2107.520000000004</v>
      </c>
      <c r="L28" s="5"/>
    </row>
    <row r="29" spans="1:12" s="2" customFormat="1" ht="12.75" hidden="1">
      <c r="A29" s="3"/>
      <c r="B29" s="3"/>
      <c r="C29" s="3"/>
      <c r="D29" s="3" t="s">
        <v>40</v>
      </c>
      <c r="E29" s="11">
        <f>'[1]Лицевые счета домов свод'!E1658</f>
        <v>13002.12</v>
      </c>
      <c r="F29" s="11">
        <f>'[1]Лицевые счета домов свод'!F1658</f>
        <v>-13002.12</v>
      </c>
      <c r="G29" s="11">
        <f>'[1]Лицевые счета домов свод'!G1658</f>
        <v>74082.75</v>
      </c>
      <c r="H29" s="11">
        <f>'[1]Лицевые счета домов свод'!H1658</f>
        <v>85606.16999999998</v>
      </c>
      <c r="I29" s="11">
        <f>'[1]Лицевые счета домов свод'!I1658</f>
        <v>74082.75</v>
      </c>
      <c r="J29" s="11">
        <f>'[1]Лицевые счета домов свод'!J1658</f>
        <v>-1478.7000000000116</v>
      </c>
      <c r="K29" s="11">
        <f>'[1]Лицевые счета домов свод'!K1658</f>
        <v>1478.7000000000116</v>
      </c>
      <c r="L29" s="5"/>
    </row>
    <row r="30" spans="1:12" s="2" customFormat="1" ht="12.75" hidden="1">
      <c r="A30" s="3"/>
      <c r="B30" s="3"/>
      <c r="C30" s="3"/>
      <c r="D30" s="3" t="s">
        <v>41</v>
      </c>
      <c r="E30" s="11">
        <f>'[1]Лицевые счета домов свод'!E1659</f>
        <v>0</v>
      </c>
      <c r="F30" s="11">
        <f>'[1]Лицевые счета домов свод'!F1659</f>
        <v>0</v>
      </c>
      <c r="G30" s="11">
        <f>'[1]Лицевые счета домов свод'!G1659</f>
        <v>9025.249999999998</v>
      </c>
      <c r="H30" s="11">
        <f>'[1]Лицевые счета домов свод'!H1659</f>
        <v>9534.95</v>
      </c>
      <c r="I30" s="11">
        <f>'[1]Лицевые счета домов свод'!I1659</f>
        <v>9025.249999999998</v>
      </c>
      <c r="J30" s="11">
        <f>'[1]Лицевые счета домов свод'!J1659</f>
        <v>509.70000000000255</v>
      </c>
      <c r="K30" s="11">
        <f>'[1]Лицевые счета домов свод'!K1659</f>
        <v>-509.70000000000255</v>
      </c>
      <c r="L30" s="5"/>
    </row>
    <row r="31" spans="1:12" s="2" customFormat="1" ht="12.75" hidden="1">
      <c r="A31" s="3"/>
      <c r="B31" s="3"/>
      <c r="C31" s="3"/>
      <c r="D31" s="3" t="s">
        <v>42</v>
      </c>
      <c r="E31" s="11">
        <f>'[1]Лицевые счета домов свод'!E1660</f>
        <v>0</v>
      </c>
      <c r="F31" s="11">
        <f>'[1]Лицевые счета домов свод'!F1660</f>
        <v>0</v>
      </c>
      <c r="G31" s="11">
        <f>'[1]Лицевые счета домов свод'!G1660</f>
        <v>33202.69</v>
      </c>
      <c r="H31" s="11">
        <f>'[1]Лицевые счета домов свод'!H1660</f>
        <v>34952.20999999999</v>
      </c>
      <c r="I31" s="11">
        <f>'[1]Лицевые счета домов свод'!I1660</f>
        <v>33202.69</v>
      </c>
      <c r="J31" s="11">
        <f>'[1]Лицевые счета домов свод'!J1660</f>
        <v>1749.5199999999895</v>
      </c>
      <c r="K31" s="11">
        <f>'[1]Лицевые счета домов свод'!K1660</f>
        <v>-1749.5199999999895</v>
      </c>
      <c r="L31" s="5"/>
    </row>
    <row r="32" spans="1:12" s="2" customFormat="1" ht="12.75" hidden="1">
      <c r="A32" s="3"/>
      <c r="B32" s="3"/>
      <c r="C32" s="3"/>
      <c r="D32" s="3" t="s">
        <v>43</v>
      </c>
      <c r="E32" s="11">
        <f>'[1]Лицевые счета домов свод'!E1661</f>
        <v>551.53</v>
      </c>
      <c r="F32" s="11">
        <f>'[1]Лицевые счета домов свод'!F1661</f>
        <v>3748.49</v>
      </c>
      <c r="G32" s="11">
        <f>'[1]Лицевые счета домов свод'!G1661</f>
        <v>0</v>
      </c>
      <c r="H32" s="11">
        <f>'[1]Лицевые счета домов свод'!H1661</f>
        <v>0</v>
      </c>
      <c r="I32" s="11">
        <f>'[1]Лицевые счета домов свод'!I1661</f>
        <v>0</v>
      </c>
      <c r="J32" s="11">
        <f>'[1]Лицевые счета домов свод'!J1661</f>
        <v>3748.49</v>
      </c>
      <c r="K32" s="11">
        <f>'[1]Лицевые счета домов свод'!K1661</f>
        <v>551.53</v>
      </c>
      <c r="L32" s="5"/>
    </row>
    <row r="33" spans="1:12" s="2" customFormat="1" ht="12.75">
      <c r="A33" s="3">
        <v>43</v>
      </c>
      <c r="B33" s="6" t="s">
        <v>14</v>
      </c>
      <c r="C33" s="9" t="s">
        <v>15</v>
      </c>
      <c r="D33" s="3"/>
      <c r="E33" s="4">
        <f>SUM(E23:E32)+E12+E22</f>
        <v>376859.25000000006</v>
      </c>
      <c r="F33" s="4">
        <f>SUM(F23:F32)+F12+F22</f>
        <v>-784827.97</v>
      </c>
      <c r="G33" s="4">
        <f>SUM(G23:G32)+G12+G22</f>
        <v>1310343.9</v>
      </c>
      <c r="H33" s="4">
        <f>SUM(H23:H32)+H12+H22</f>
        <v>1440431.7599999998</v>
      </c>
      <c r="I33" s="13">
        <f>SUM(I23:I32)+I12+I22</f>
        <v>1342115.36984</v>
      </c>
      <c r="J33" s="13">
        <f>SUM(J23:J32)+J12+J22</f>
        <v>-686511.5798400003</v>
      </c>
      <c r="K33" s="4">
        <f>SUM(K23:K32)+K12+K22</f>
        <v>246771.39</v>
      </c>
      <c r="L33" s="10" t="s">
        <v>16</v>
      </c>
    </row>
    <row r="34" s="2" customFormat="1" ht="12.75"/>
    <row r="35" s="2" customFormat="1" ht="12.75"/>
    <row r="36" s="2" customFormat="1" ht="12.75"/>
    <row r="37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80" zoomScaleNormal="80" workbookViewId="0" topLeftCell="A1">
      <selection activeCell="D54" sqref="D54"/>
    </sheetView>
  </sheetViews>
  <sheetFormatPr defaultColWidth="12.57421875" defaultRowHeight="12.75"/>
  <cols>
    <col min="1" max="1" width="8.7109375" style="0" customWidth="1"/>
    <col min="2" max="2" width="44.57421875" style="0" customWidth="1"/>
    <col min="3" max="3" width="26.00390625" style="0" customWidth="1"/>
    <col min="4" max="4" width="37.57421875" style="0" customWidth="1"/>
    <col min="5" max="5" width="20.00390625" style="0" customWidth="1"/>
    <col min="6" max="16384" width="11.57421875" style="0" customWidth="1"/>
  </cols>
  <sheetData>
    <row r="1" spans="1:5" s="15" customFormat="1" ht="12.75">
      <c r="A1" s="14" t="s">
        <v>44</v>
      </c>
      <c r="B1" s="14"/>
      <c r="C1" s="14"/>
      <c r="D1" s="14"/>
      <c r="E1" s="14"/>
    </row>
    <row r="2" spans="1:5" s="2" customFormat="1" ht="12.75">
      <c r="A2" s="16" t="s">
        <v>1</v>
      </c>
      <c r="B2" s="17" t="s">
        <v>45</v>
      </c>
      <c r="C2" s="17" t="s">
        <v>2</v>
      </c>
      <c r="D2" s="17" t="s">
        <v>46</v>
      </c>
      <c r="E2" s="17" t="s">
        <v>47</v>
      </c>
    </row>
    <row r="3" spans="1:5" s="2" customFormat="1" ht="12.75">
      <c r="A3" s="18">
        <v>1</v>
      </c>
      <c r="B3" s="18" t="s">
        <v>48</v>
      </c>
      <c r="C3" s="18" t="s">
        <v>49</v>
      </c>
      <c r="D3" s="19" t="s">
        <v>50</v>
      </c>
      <c r="E3" s="18">
        <v>17347.29</v>
      </c>
    </row>
    <row r="4" spans="1:5" s="2" customFormat="1" ht="32.25" customHeight="1" hidden="1">
      <c r="A4" s="18">
        <v>2</v>
      </c>
      <c r="B4" s="20"/>
      <c r="C4" s="20"/>
      <c r="D4" s="20"/>
      <c r="E4" s="20"/>
    </row>
    <row r="5" spans="1:5" s="2" customFormat="1" ht="12.75" hidden="1">
      <c r="A5" s="18">
        <v>3</v>
      </c>
      <c r="B5" s="20"/>
      <c r="C5" s="20"/>
      <c r="D5" s="20"/>
      <c r="E5" s="20"/>
    </row>
    <row r="6" spans="1:5" s="2" customFormat="1" ht="12.75" hidden="1">
      <c r="A6" s="18">
        <v>4</v>
      </c>
      <c r="B6" s="18"/>
      <c r="C6" s="18"/>
      <c r="D6" s="18"/>
      <c r="E6" s="18"/>
    </row>
    <row r="7" spans="1:5" s="2" customFormat="1" ht="12.75" hidden="1">
      <c r="A7" s="21"/>
      <c r="B7" s="21" t="s">
        <v>51</v>
      </c>
      <c r="C7" s="21"/>
      <c r="D7" s="21"/>
      <c r="E7" s="21">
        <f>E4+E5+E3+E6</f>
        <v>17347.29</v>
      </c>
    </row>
    <row r="8" spans="1:5" s="2" customFormat="1" ht="12.75" hidden="1">
      <c r="A8" s="5"/>
      <c r="B8" s="5"/>
      <c r="C8" s="5"/>
      <c r="D8" s="5"/>
      <c r="E8" s="5"/>
    </row>
    <row r="9" spans="1:5" s="15" customFormat="1" ht="12.75">
      <c r="A9" s="14" t="s">
        <v>52</v>
      </c>
      <c r="B9" s="14"/>
      <c r="C9" s="14"/>
      <c r="D9" s="14"/>
      <c r="E9" s="14"/>
    </row>
    <row r="10" spans="1:5" s="2" customFormat="1" ht="12.75">
      <c r="A10" s="16" t="s">
        <v>1</v>
      </c>
      <c r="B10" s="17" t="s">
        <v>45</v>
      </c>
      <c r="C10" s="17" t="s">
        <v>2</v>
      </c>
      <c r="D10" s="17" t="s">
        <v>46</v>
      </c>
      <c r="E10" s="17" t="s">
        <v>47</v>
      </c>
    </row>
    <row r="11" spans="1:5" s="2" customFormat="1" ht="12.75">
      <c r="A11" s="18">
        <v>1</v>
      </c>
      <c r="B11" s="18" t="s">
        <v>53</v>
      </c>
      <c r="C11" s="18" t="s">
        <v>49</v>
      </c>
      <c r="D11" s="22" t="s">
        <v>54</v>
      </c>
      <c r="E11" s="18">
        <v>84125.52</v>
      </c>
    </row>
    <row r="12" spans="1:5" s="2" customFormat="1" ht="28.5" customHeight="1">
      <c r="A12" s="18">
        <v>2</v>
      </c>
      <c r="B12" s="20" t="s">
        <v>55</v>
      </c>
      <c r="C12" s="18" t="s">
        <v>49</v>
      </c>
      <c r="D12" s="20" t="s">
        <v>56</v>
      </c>
      <c r="E12" s="20">
        <v>3114.21</v>
      </c>
    </row>
    <row r="13" spans="1:5" ht="12.75" hidden="1">
      <c r="A13" s="23">
        <v>3</v>
      </c>
      <c r="B13" s="24"/>
      <c r="C13" s="24"/>
      <c r="D13" s="24"/>
      <c r="E13" s="24"/>
    </row>
    <row r="14" spans="1:5" ht="12.75" hidden="1">
      <c r="A14" s="23">
        <v>4</v>
      </c>
      <c r="B14" s="24"/>
      <c r="C14" s="24"/>
      <c r="D14" s="24"/>
      <c r="E14" s="24"/>
    </row>
    <row r="15" spans="1:5" ht="12.75" hidden="1">
      <c r="A15" s="25"/>
      <c r="B15" s="25" t="s">
        <v>51</v>
      </c>
      <c r="C15" s="25"/>
      <c r="D15" s="25"/>
      <c r="E15" s="25">
        <f>E12+E13+E14+E11</f>
        <v>87239.73000000001</v>
      </c>
    </row>
    <row r="16" spans="1:5" s="27" customFormat="1" ht="12.75" hidden="1">
      <c r="A16" s="26"/>
      <c r="B16" s="26"/>
      <c r="C16" s="26"/>
      <c r="D16" s="26"/>
      <c r="E16" s="26"/>
    </row>
    <row r="17" spans="1:5" ht="12.75" hidden="1">
      <c r="A17" s="28" t="s">
        <v>1</v>
      </c>
      <c r="B17" s="29" t="s">
        <v>45</v>
      </c>
      <c r="C17" s="29" t="s">
        <v>2</v>
      </c>
      <c r="D17" s="29" t="s">
        <v>46</v>
      </c>
      <c r="E17" s="29" t="s">
        <v>47</v>
      </c>
    </row>
    <row r="18" spans="1:5" ht="12.75" hidden="1">
      <c r="A18" s="23">
        <v>1</v>
      </c>
      <c r="B18" s="23"/>
      <c r="C18" s="24"/>
      <c r="D18" s="23"/>
      <c r="E18" s="23"/>
    </row>
    <row r="19" spans="1:5" ht="43.5" customHeight="1" hidden="1">
      <c r="A19" s="23">
        <v>2</v>
      </c>
      <c r="B19" s="24"/>
      <c r="C19" s="24"/>
      <c r="D19" s="24"/>
      <c r="E19" s="24"/>
    </row>
    <row r="20" spans="1:5" ht="12.75" hidden="1">
      <c r="A20" s="23">
        <v>3</v>
      </c>
      <c r="B20" s="24"/>
      <c r="C20" s="24"/>
      <c r="D20" s="24"/>
      <c r="E20" s="24"/>
    </row>
    <row r="21" spans="1:5" ht="12.75" hidden="1">
      <c r="A21" s="30">
        <v>4</v>
      </c>
      <c r="B21" s="31"/>
      <c r="C21" s="30"/>
      <c r="D21" s="30"/>
      <c r="E21" s="30"/>
    </row>
    <row r="22" spans="1:5" ht="12.75" hidden="1">
      <c r="A22" s="25"/>
      <c r="B22" s="25" t="s">
        <v>51</v>
      </c>
      <c r="C22" s="25"/>
      <c r="D22" s="25"/>
      <c r="E22" s="25">
        <f>E18+E19+E20+E21</f>
        <v>0</v>
      </c>
    </row>
    <row r="23" spans="1:5" s="27" customFormat="1" ht="12.75" hidden="1">
      <c r="A23" s="26"/>
      <c r="B23" s="26"/>
      <c r="C23" s="26"/>
      <c r="D23" s="26"/>
      <c r="E23" s="26"/>
    </row>
    <row r="24" spans="1:5" ht="12.75" hidden="1">
      <c r="A24" s="28" t="s">
        <v>1</v>
      </c>
      <c r="B24" s="29" t="s">
        <v>45</v>
      </c>
      <c r="C24" s="29" t="s">
        <v>2</v>
      </c>
      <c r="D24" s="29" t="s">
        <v>46</v>
      </c>
      <c r="E24" s="29" t="s">
        <v>47</v>
      </c>
    </row>
    <row r="25" spans="1:5" ht="12.75" hidden="1">
      <c r="A25" s="23">
        <v>1</v>
      </c>
      <c r="B25" s="32"/>
      <c r="C25" s="24"/>
      <c r="D25" s="23"/>
      <c r="E25" s="23"/>
    </row>
    <row r="26" spans="1:5" ht="12.75" hidden="1">
      <c r="A26" s="23">
        <v>4</v>
      </c>
      <c r="B26" s="23"/>
      <c r="C26" s="23"/>
      <c r="D26" s="23"/>
      <c r="E26" s="23"/>
    </row>
    <row r="27" spans="1:5" ht="12.75" hidden="1">
      <c r="A27" s="25"/>
      <c r="B27" s="25" t="s">
        <v>51</v>
      </c>
      <c r="C27" s="25"/>
      <c r="D27" s="25"/>
      <c r="E27" s="25">
        <f>E25</f>
        <v>0</v>
      </c>
    </row>
    <row r="28" spans="1:5" s="27" customFormat="1" ht="12.75" hidden="1">
      <c r="A28" s="26"/>
      <c r="B28" s="26"/>
      <c r="C28" s="26"/>
      <c r="D28" s="26"/>
      <c r="E28" s="26"/>
    </row>
    <row r="29" spans="1:5" ht="12.75" hidden="1">
      <c r="A29" s="28" t="s">
        <v>1</v>
      </c>
      <c r="B29" s="29" t="s">
        <v>45</v>
      </c>
      <c r="C29" s="29" t="s">
        <v>2</v>
      </c>
      <c r="D29" s="29" t="s">
        <v>46</v>
      </c>
      <c r="E29" s="29" t="s">
        <v>47</v>
      </c>
    </row>
    <row r="30" spans="1:5" ht="12.75" hidden="1">
      <c r="A30" s="23">
        <v>1</v>
      </c>
      <c r="B30" s="23"/>
      <c r="C30" s="24"/>
      <c r="D30" s="23"/>
      <c r="E30" s="23"/>
    </row>
    <row r="31" spans="1:5" ht="12.75" hidden="1">
      <c r="A31" s="23">
        <v>2</v>
      </c>
      <c r="B31" s="23"/>
      <c r="C31" s="24"/>
      <c r="D31" s="33"/>
      <c r="E31" s="23"/>
    </row>
    <row r="32" spans="1:5" ht="12.75" hidden="1">
      <c r="A32" s="25"/>
      <c r="B32" s="25" t="s">
        <v>51</v>
      </c>
      <c r="C32" s="25"/>
      <c r="D32" s="25"/>
      <c r="E32" s="25">
        <f>E30+E31</f>
        <v>0</v>
      </c>
    </row>
    <row r="33" spans="1:5" s="27" customFormat="1" ht="12.75" hidden="1">
      <c r="A33" s="26"/>
      <c r="B33" s="26"/>
      <c r="C33" s="26"/>
      <c r="D33" s="26"/>
      <c r="E33" s="26"/>
    </row>
    <row r="34" spans="1:5" ht="12.75" hidden="1">
      <c r="A34" s="28" t="s">
        <v>1</v>
      </c>
      <c r="B34" s="29" t="s">
        <v>45</v>
      </c>
      <c r="C34" s="29" t="s">
        <v>2</v>
      </c>
      <c r="D34" s="29" t="s">
        <v>46</v>
      </c>
      <c r="E34" s="29" t="s">
        <v>47</v>
      </c>
    </row>
    <row r="35" spans="1:5" ht="12.75" hidden="1">
      <c r="A35" s="23">
        <v>1</v>
      </c>
      <c r="B35" s="23"/>
      <c r="C35" s="24"/>
      <c r="D35" s="23"/>
      <c r="E35" s="23"/>
    </row>
    <row r="36" spans="1:5" ht="12.75" hidden="1">
      <c r="A36" s="23">
        <v>5</v>
      </c>
      <c r="B36" s="23"/>
      <c r="C36" s="23"/>
      <c r="D36" s="23"/>
      <c r="E36" s="23"/>
    </row>
    <row r="37" spans="1:5" ht="12.75" hidden="1">
      <c r="A37" s="25"/>
      <c r="B37" s="25" t="s">
        <v>51</v>
      </c>
      <c r="C37" s="25"/>
      <c r="D37" s="25"/>
      <c r="E37" s="25">
        <f>E35</f>
        <v>0</v>
      </c>
    </row>
    <row r="38" spans="1:5" ht="12.75" hidden="1">
      <c r="A38" s="21"/>
      <c r="B38" s="21"/>
      <c r="C38" s="21"/>
      <c r="D38" s="21"/>
      <c r="E38" s="21"/>
    </row>
    <row r="39" spans="1:5" s="27" customFormat="1" ht="12.75" hidden="1">
      <c r="A39" s="26"/>
      <c r="B39" s="26"/>
      <c r="C39" s="26"/>
      <c r="D39" s="26"/>
      <c r="E39" s="26"/>
    </row>
    <row r="40" spans="1:5" ht="12.75" hidden="1">
      <c r="A40" s="28" t="s">
        <v>1</v>
      </c>
      <c r="B40" s="29" t="s">
        <v>45</v>
      </c>
      <c r="C40" s="29" t="s">
        <v>2</v>
      </c>
      <c r="D40" s="29" t="s">
        <v>46</v>
      </c>
      <c r="E40" s="29" t="s">
        <v>47</v>
      </c>
    </row>
    <row r="41" spans="1:5" ht="12.75" hidden="1">
      <c r="A41" s="23">
        <v>1</v>
      </c>
      <c r="B41" s="23"/>
      <c r="C41" s="24"/>
      <c r="D41" s="23"/>
      <c r="E41" s="23"/>
    </row>
    <row r="42" spans="1:5" ht="12.75" hidden="1">
      <c r="A42" s="23">
        <v>5</v>
      </c>
      <c r="B42" s="23"/>
      <c r="C42" s="23"/>
      <c r="D42" s="23"/>
      <c r="E42" s="23"/>
    </row>
    <row r="43" spans="1:5" ht="12.75" hidden="1">
      <c r="A43" s="25"/>
      <c r="B43" s="25" t="s">
        <v>51</v>
      </c>
      <c r="C43" s="25"/>
      <c r="D43" s="25"/>
      <c r="E43" s="25">
        <f>E41</f>
        <v>0</v>
      </c>
    </row>
    <row r="44" spans="1:5" ht="12.75" hidden="1">
      <c r="A44" s="21"/>
      <c r="B44" s="21"/>
      <c r="C44" s="21"/>
      <c r="D44" s="21"/>
      <c r="E44" s="21"/>
    </row>
    <row r="45" ht="12.75" hidden="1"/>
    <row r="46" spans="1:5" ht="12.75" hidden="1">
      <c r="A46" s="34"/>
      <c r="B46" s="34" t="s">
        <v>57</v>
      </c>
      <c r="C46" s="34"/>
      <c r="D46" s="34"/>
      <c r="E46" s="34">
        <f>E7+E15+E27+E22+E32+E37+E43</f>
        <v>104587.02000000002</v>
      </c>
    </row>
  </sheetData>
  <sheetProtection selectLockedCells="1" selectUnlockedCells="1"/>
  <mergeCells count="7">
    <mergeCell ref="A1:E1"/>
    <mergeCell ref="A9:E9"/>
    <mergeCell ref="A16:E16"/>
    <mergeCell ref="A23:E23"/>
    <mergeCell ref="A28:E28"/>
    <mergeCell ref="A33:E33"/>
    <mergeCell ref="A39:E39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="80" zoomScaleNormal="80" workbookViewId="0" topLeftCell="A22">
      <selection activeCell="B53" sqref="B53"/>
    </sheetView>
  </sheetViews>
  <sheetFormatPr defaultColWidth="12.57421875" defaultRowHeight="12.75"/>
  <cols>
    <col min="1" max="1" width="8.7109375" style="35" customWidth="1"/>
    <col min="2" max="2" width="39.7109375" style="35" customWidth="1"/>
    <col min="3" max="3" width="23.57421875" style="35" customWidth="1"/>
    <col min="4" max="4" width="52.140625" style="35" customWidth="1"/>
    <col min="5" max="5" width="20.00390625" style="35" customWidth="1"/>
    <col min="6" max="16384" width="11.57421875" style="35" customWidth="1"/>
  </cols>
  <sheetData>
    <row r="1" spans="1:5" s="37" customFormat="1" ht="18" customHeight="1">
      <c r="A1" s="36" t="s">
        <v>58</v>
      </c>
      <c r="B1" s="36"/>
      <c r="C1" s="36"/>
      <c r="D1" s="36"/>
      <c r="E1" s="36"/>
    </row>
    <row r="2" spans="1:5" s="37" customFormat="1" ht="12.75">
      <c r="A2" s="16" t="s">
        <v>1</v>
      </c>
      <c r="B2" s="38" t="s">
        <v>45</v>
      </c>
      <c r="C2" s="38" t="s">
        <v>2</v>
      </c>
      <c r="D2" s="38" t="s">
        <v>46</v>
      </c>
      <c r="E2" s="38" t="s">
        <v>47</v>
      </c>
    </row>
    <row r="3" spans="1:5" s="37" customFormat="1" ht="12.75">
      <c r="A3" s="22">
        <v>1</v>
      </c>
      <c r="B3" s="22" t="s">
        <v>59</v>
      </c>
      <c r="C3" s="22" t="s">
        <v>49</v>
      </c>
      <c r="D3" s="22"/>
      <c r="E3" s="22">
        <v>1261.76</v>
      </c>
    </row>
    <row r="4" spans="1:5" s="37" customFormat="1" ht="12.75">
      <c r="A4" s="22">
        <v>2</v>
      </c>
      <c r="B4" s="20" t="s">
        <v>60</v>
      </c>
      <c r="C4" s="20" t="s">
        <v>49</v>
      </c>
      <c r="D4" s="20"/>
      <c r="E4" s="20">
        <v>157.72</v>
      </c>
    </row>
    <row r="5" spans="1:5" s="37" customFormat="1" ht="12.75">
      <c r="A5" s="22">
        <v>3</v>
      </c>
      <c r="B5" s="20" t="s">
        <v>61</v>
      </c>
      <c r="C5" s="20" t="s">
        <v>49</v>
      </c>
      <c r="D5" s="20"/>
      <c r="E5" s="20">
        <v>19091.77</v>
      </c>
    </row>
    <row r="6" spans="1:5" s="37" customFormat="1" ht="12.75">
      <c r="A6" s="22">
        <v>4</v>
      </c>
      <c r="B6" s="20" t="s">
        <v>62</v>
      </c>
      <c r="C6" s="20" t="s">
        <v>49</v>
      </c>
      <c r="D6" s="20"/>
      <c r="E6" s="20">
        <v>5340.76</v>
      </c>
    </row>
    <row r="7" spans="1:5" s="37" customFormat="1" ht="12.75">
      <c r="A7" s="22">
        <v>5</v>
      </c>
      <c r="B7" s="20" t="s">
        <v>63</v>
      </c>
      <c r="C7" s="20" t="s">
        <v>49</v>
      </c>
      <c r="D7" s="20" t="s">
        <v>64</v>
      </c>
      <c r="E7" s="20">
        <v>1980.57</v>
      </c>
    </row>
    <row r="8" spans="1:5" s="37" customFormat="1" ht="12.75">
      <c r="A8" s="22">
        <v>6</v>
      </c>
      <c r="B8" s="20" t="s">
        <v>65</v>
      </c>
      <c r="C8" s="20" t="s">
        <v>49</v>
      </c>
      <c r="D8" s="20"/>
      <c r="E8" s="20">
        <v>7317.26</v>
      </c>
    </row>
    <row r="9" spans="1:5" s="37" customFormat="1" ht="12.75">
      <c r="A9" s="22">
        <v>7</v>
      </c>
      <c r="B9" s="20" t="s">
        <v>66</v>
      </c>
      <c r="C9" s="20" t="s">
        <v>49</v>
      </c>
      <c r="D9" s="20" t="s">
        <v>67</v>
      </c>
      <c r="E9" s="20">
        <v>14390</v>
      </c>
    </row>
    <row r="10" spans="1:5" s="37" customFormat="1" ht="12.75" hidden="1">
      <c r="A10" s="39"/>
      <c r="B10" s="39" t="s">
        <v>51</v>
      </c>
      <c r="C10" s="39"/>
      <c r="D10" s="39"/>
      <c r="E10" s="39">
        <f>E3+E4+E5+E6+E7+E8+E9</f>
        <v>49539.840000000004</v>
      </c>
    </row>
    <row r="11" spans="1:5" s="37" customFormat="1" ht="12.75" hidden="1">
      <c r="A11" s="40"/>
      <c r="B11" s="40"/>
      <c r="C11" s="40"/>
      <c r="D11" s="40"/>
      <c r="E11" s="40"/>
    </row>
    <row r="12" spans="1:5" s="37" customFormat="1" ht="21" customHeight="1">
      <c r="A12" s="36" t="s">
        <v>68</v>
      </c>
      <c r="B12" s="36"/>
      <c r="C12" s="36"/>
      <c r="D12" s="36"/>
      <c r="E12" s="36"/>
    </row>
    <row r="13" spans="1:5" s="37" customFormat="1" ht="12.75">
      <c r="A13" s="16" t="s">
        <v>1</v>
      </c>
      <c r="B13" s="38" t="s">
        <v>45</v>
      </c>
      <c r="C13" s="38" t="s">
        <v>2</v>
      </c>
      <c r="D13" s="38" t="s">
        <v>46</v>
      </c>
      <c r="E13" s="38" t="s">
        <v>47</v>
      </c>
    </row>
    <row r="14" spans="1:5" s="37" customFormat="1" ht="12.75">
      <c r="A14" s="22">
        <v>1</v>
      </c>
      <c r="B14" s="22" t="s">
        <v>59</v>
      </c>
      <c r="C14" s="22" t="s">
        <v>49</v>
      </c>
      <c r="D14" s="22"/>
      <c r="E14" s="22">
        <v>1261.76</v>
      </c>
    </row>
    <row r="15" spans="1:5" s="37" customFormat="1" ht="30.75" customHeight="1">
      <c r="A15" s="22">
        <v>2</v>
      </c>
      <c r="B15" s="20" t="s">
        <v>60</v>
      </c>
      <c r="C15" s="20" t="s">
        <v>49</v>
      </c>
      <c r="D15" s="20"/>
      <c r="E15" s="20">
        <v>157.72</v>
      </c>
    </row>
    <row r="16" spans="1:5" s="37" customFormat="1" ht="12.75">
      <c r="A16" s="22">
        <v>3</v>
      </c>
      <c r="B16" s="20" t="s">
        <v>63</v>
      </c>
      <c r="C16" s="20" t="s">
        <v>49</v>
      </c>
      <c r="D16" s="20" t="s">
        <v>69</v>
      </c>
      <c r="E16" s="20">
        <v>995.11</v>
      </c>
    </row>
    <row r="17" spans="1:5" s="37" customFormat="1" ht="12.75">
      <c r="A17" s="22">
        <v>4</v>
      </c>
      <c r="B17" s="20" t="s">
        <v>70</v>
      </c>
      <c r="C17" s="20" t="s">
        <v>49</v>
      </c>
      <c r="D17" s="20" t="s">
        <v>71</v>
      </c>
      <c r="E17" s="20">
        <v>830.66</v>
      </c>
    </row>
    <row r="18" spans="1:5" s="37" customFormat="1" ht="12.75" hidden="1">
      <c r="A18" s="39"/>
      <c r="B18" s="39" t="s">
        <v>51</v>
      </c>
      <c r="C18" s="39"/>
      <c r="D18" s="39"/>
      <c r="E18" s="39">
        <f>E15+E16+E17+E14</f>
        <v>3245.25</v>
      </c>
    </row>
    <row r="19" spans="1:5" s="42" customFormat="1" ht="21.75" customHeight="1">
      <c r="A19" s="41" t="s">
        <v>72</v>
      </c>
      <c r="B19" s="41"/>
      <c r="C19" s="41"/>
      <c r="D19" s="41"/>
      <c r="E19" s="41"/>
    </row>
    <row r="20" spans="1:5" s="37" customFormat="1" ht="12.75">
      <c r="A20" s="16" t="s">
        <v>1</v>
      </c>
      <c r="B20" s="38" t="s">
        <v>45</v>
      </c>
      <c r="C20" s="38" t="s">
        <v>2</v>
      </c>
      <c r="D20" s="38" t="s">
        <v>46</v>
      </c>
      <c r="E20" s="38" t="s">
        <v>47</v>
      </c>
    </row>
    <row r="21" spans="1:5" s="37" customFormat="1" ht="12.75">
      <c r="A21" s="22">
        <v>1</v>
      </c>
      <c r="B21" s="22" t="s">
        <v>59</v>
      </c>
      <c r="C21" s="22" t="s">
        <v>73</v>
      </c>
      <c r="D21" s="22"/>
      <c r="E21" s="22">
        <v>1261.76</v>
      </c>
    </row>
    <row r="22" spans="1:5" s="37" customFormat="1" ht="12.75">
      <c r="A22" s="22">
        <v>2</v>
      </c>
      <c r="B22" s="20" t="s">
        <v>60</v>
      </c>
      <c r="C22" s="20" t="s">
        <v>73</v>
      </c>
      <c r="D22" s="20"/>
      <c r="E22" s="20">
        <v>157.72</v>
      </c>
    </row>
    <row r="23" spans="1:5" s="37" customFormat="1" ht="12.75" hidden="1">
      <c r="A23" s="22">
        <v>3</v>
      </c>
      <c r="B23" s="20"/>
      <c r="C23" s="20"/>
      <c r="D23" s="20"/>
      <c r="E23" s="20"/>
    </row>
    <row r="24" spans="1:5" s="37" customFormat="1" ht="25.5" customHeight="1" hidden="1">
      <c r="A24" s="39"/>
      <c r="B24" s="39" t="s">
        <v>51</v>
      </c>
      <c r="C24" s="39"/>
      <c r="D24" s="39"/>
      <c r="E24" s="39">
        <f>E22+E21+E23</f>
        <v>1419.48</v>
      </c>
    </row>
    <row r="25" spans="1:5" s="42" customFormat="1" ht="24" customHeight="1">
      <c r="A25" s="41" t="s">
        <v>44</v>
      </c>
      <c r="B25" s="41"/>
      <c r="C25" s="41"/>
      <c r="D25" s="41"/>
      <c r="E25" s="41"/>
    </row>
    <row r="26" spans="1:5" s="37" customFormat="1" ht="12.75">
      <c r="A26" s="16" t="s">
        <v>1</v>
      </c>
      <c r="B26" s="38" t="s">
        <v>45</v>
      </c>
      <c r="C26" s="38" t="s">
        <v>2</v>
      </c>
      <c r="D26" s="38" t="s">
        <v>46</v>
      </c>
      <c r="E26" s="38" t="s">
        <v>47</v>
      </c>
    </row>
    <row r="27" spans="1:5" s="37" customFormat="1" ht="12.75">
      <c r="A27" s="22">
        <v>1</v>
      </c>
      <c r="B27" s="22" t="s">
        <v>59</v>
      </c>
      <c r="C27" s="22" t="s">
        <v>73</v>
      </c>
      <c r="D27" s="22"/>
      <c r="E27" s="22">
        <v>1261.76</v>
      </c>
    </row>
    <row r="28" spans="1:5" s="37" customFormat="1" ht="28.5" customHeight="1">
      <c r="A28" s="22">
        <v>2</v>
      </c>
      <c r="B28" s="20" t="s">
        <v>60</v>
      </c>
      <c r="C28" s="20" t="s">
        <v>73</v>
      </c>
      <c r="D28" s="20"/>
      <c r="E28" s="20">
        <v>157.72</v>
      </c>
    </row>
    <row r="29" spans="1:5" s="37" customFormat="1" ht="12.75">
      <c r="A29" s="22">
        <v>3</v>
      </c>
      <c r="B29" s="20" t="s">
        <v>74</v>
      </c>
      <c r="C29" s="20" t="s">
        <v>73</v>
      </c>
      <c r="D29" s="20" t="s">
        <v>75</v>
      </c>
      <c r="E29" s="20">
        <v>1382.07</v>
      </c>
    </row>
    <row r="30" spans="1:5" s="37" customFormat="1" ht="12.75" hidden="1">
      <c r="A30" s="22">
        <v>4</v>
      </c>
      <c r="B30" s="20"/>
      <c r="C30" s="20"/>
      <c r="D30" s="20"/>
      <c r="E30" s="20"/>
    </row>
    <row r="31" spans="1:5" s="37" customFormat="1" ht="12.75" hidden="1">
      <c r="A31" s="22">
        <v>5</v>
      </c>
      <c r="B31" s="20"/>
      <c r="C31" s="20"/>
      <c r="D31" s="20"/>
      <c r="E31" s="20"/>
    </row>
    <row r="32" spans="1:5" s="37" customFormat="1" ht="12.75" hidden="1">
      <c r="A32" s="22">
        <v>6</v>
      </c>
      <c r="B32" s="20"/>
      <c r="C32" s="20"/>
      <c r="D32" s="20"/>
      <c r="E32" s="20"/>
    </row>
    <row r="33" spans="1:5" s="37" customFormat="1" ht="12.75" hidden="1">
      <c r="A33" s="39"/>
      <c r="B33" s="39" t="s">
        <v>51</v>
      </c>
      <c r="C33" s="39"/>
      <c r="D33" s="39"/>
      <c r="E33" s="39">
        <f>E27+E28+E29+E30+E31+E32</f>
        <v>2801.55</v>
      </c>
    </row>
    <row r="34" spans="1:5" s="42" customFormat="1" ht="12.75" customHeight="1">
      <c r="A34" s="41" t="s">
        <v>76</v>
      </c>
      <c r="B34" s="41"/>
      <c r="C34" s="41"/>
      <c r="D34" s="41"/>
      <c r="E34" s="41"/>
    </row>
    <row r="35" spans="1:5" s="37" customFormat="1" ht="12.75">
      <c r="A35" s="16" t="s">
        <v>1</v>
      </c>
      <c r="B35" s="38" t="s">
        <v>45</v>
      </c>
      <c r="C35" s="38" t="s">
        <v>2</v>
      </c>
      <c r="D35" s="38" t="s">
        <v>46</v>
      </c>
      <c r="E35" s="38" t="s">
        <v>47</v>
      </c>
    </row>
    <row r="36" spans="1:5" s="37" customFormat="1" ht="12.75">
      <c r="A36" s="43">
        <v>1</v>
      </c>
      <c r="B36" s="20" t="s">
        <v>60</v>
      </c>
      <c r="C36" s="20" t="s">
        <v>73</v>
      </c>
      <c r="D36" s="20"/>
      <c r="E36" s="20">
        <v>157.72</v>
      </c>
    </row>
    <row r="37" spans="1:5" s="37" customFormat="1" ht="12.75">
      <c r="A37" s="43">
        <v>2</v>
      </c>
      <c r="B37" s="22" t="s">
        <v>59</v>
      </c>
      <c r="C37" s="22" t="s">
        <v>73</v>
      </c>
      <c r="D37" s="22"/>
      <c r="E37" s="22">
        <v>1261.76</v>
      </c>
    </row>
    <row r="38" spans="1:5" s="37" customFormat="1" ht="12.75">
      <c r="A38" s="43">
        <v>3</v>
      </c>
      <c r="B38" s="44" t="s">
        <v>77</v>
      </c>
      <c r="C38" s="44" t="s">
        <v>73</v>
      </c>
      <c r="D38" s="44"/>
      <c r="E38" s="44">
        <v>381.66</v>
      </c>
    </row>
    <row r="39" spans="1:5" s="37" customFormat="1" ht="12.75">
      <c r="A39" s="43">
        <v>4</v>
      </c>
      <c r="B39" s="44" t="s">
        <v>78</v>
      </c>
      <c r="C39" s="44" t="s">
        <v>73</v>
      </c>
      <c r="D39" s="44"/>
      <c r="E39" s="44">
        <v>1141.7</v>
      </c>
    </row>
    <row r="40" spans="1:5" s="37" customFormat="1" ht="12.75" hidden="1">
      <c r="A40" s="39"/>
      <c r="B40" s="39" t="s">
        <v>51</v>
      </c>
      <c r="C40" s="39"/>
      <c r="D40" s="39"/>
      <c r="E40" s="39">
        <f>E36+E37+E38+E39</f>
        <v>2942.84</v>
      </c>
    </row>
    <row r="41" spans="1:5" s="42" customFormat="1" ht="19.5" customHeight="1">
      <c r="A41" s="41" t="s">
        <v>79</v>
      </c>
      <c r="B41" s="41"/>
      <c r="C41" s="41"/>
      <c r="D41" s="41"/>
      <c r="E41" s="41"/>
    </row>
    <row r="42" spans="1:5" s="37" customFormat="1" ht="12.75">
      <c r="A42" s="16" t="s">
        <v>1</v>
      </c>
      <c r="B42" s="38" t="s">
        <v>45</v>
      </c>
      <c r="C42" s="38" t="s">
        <v>2</v>
      </c>
      <c r="D42" s="38" t="s">
        <v>46</v>
      </c>
      <c r="E42" s="38" t="s">
        <v>47</v>
      </c>
    </row>
    <row r="43" spans="1:5" s="37" customFormat="1" ht="12.75">
      <c r="A43" s="45">
        <v>1</v>
      </c>
      <c r="B43" s="20" t="s">
        <v>60</v>
      </c>
      <c r="C43" s="20" t="s">
        <v>73</v>
      </c>
      <c r="D43" s="20"/>
      <c r="E43" s="20">
        <v>157.72</v>
      </c>
    </row>
    <row r="44" spans="1:5" s="37" customFormat="1" ht="29.25" customHeight="1">
      <c r="A44" s="45">
        <v>2</v>
      </c>
      <c r="B44" s="20" t="s">
        <v>80</v>
      </c>
      <c r="C44" s="20" t="s">
        <v>73</v>
      </c>
      <c r="D44" s="20"/>
      <c r="E44" s="20">
        <v>1084.08</v>
      </c>
    </row>
    <row r="45" spans="1:5" s="37" customFormat="1" ht="12.75">
      <c r="A45" s="45">
        <v>3</v>
      </c>
      <c r="B45" s="22" t="s">
        <v>59</v>
      </c>
      <c r="C45" s="22" t="s">
        <v>73</v>
      </c>
      <c r="D45" s="22"/>
      <c r="E45" s="22">
        <v>1261.76</v>
      </c>
    </row>
    <row r="46" spans="1:5" s="37" customFormat="1" ht="12.75" hidden="1">
      <c r="A46" s="45">
        <v>4</v>
      </c>
      <c r="B46" s="20"/>
      <c r="C46" s="20"/>
      <c r="D46" s="20"/>
      <c r="E46" s="20"/>
    </row>
    <row r="47" spans="1:5" s="37" customFormat="1" ht="12.75" hidden="1">
      <c r="A47" s="45">
        <v>5</v>
      </c>
      <c r="B47" s="20"/>
      <c r="C47" s="20"/>
      <c r="D47" s="46"/>
      <c r="E47" s="20"/>
    </row>
    <row r="48" spans="1:5" s="37" customFormat="1" ht="12.75" hidden="1">
      <c r="A48" s="39"/>
      <c r="B48" s="39" t="s">
        <v>51</v>
      </c>
      <c r="C48" s="39"/>
      <c r="D48" s="39"/>
      <c r="E48" s="39">
        <f>E43+E44+E45+E46+E47</f>
        <v>2503.56</v>
      </c>
    </row>
    <row r="49" spans="1:5" s="37" customFormat="1" ht="24" customHeight="1">
      <c r="A49" s="36" t="s">
        <v>81</v>
      </c>
      <c r="B49" s="36"/>
      <c r="C49" s="36"/>
      <c r="D49" s="36"/>
      <c r="E49" s="36"/>
    </row>
    <row r="50" spans="1:5" s="37" customFormat="1" ht="12.75">
      <c r="A50" s="16" t="s">
        <v>1</v>
      </c>
      <c r="B50" s="38" t="s">
        <v>45</v>
      </c>
      <c r="C50" s="38" t="s">
        <v>2</v>
      </c>
      <c r="D50" s="38" t="s">
        <v>46</v>
      </c>
      <c r="E50" s="38" t="s">
        <v>47</v>
      </c>
    </row>
    <row r="51" spans="1:5" s="37" customFormat="1" ht="34.5" customHeight="1">
      <c r="A51" s="22">
        <v>1</v>
      </c>
      <c r="B51" s="20" t="s">
        <v>82</v>
      </c>
      <c r="C51" s="20" t="s">
        <v>73</v>
      </c>
      <c r="D51" s="20" t="s">
        <v>83</v>
      </c>
      <c r="E51" s="20">
        <v>843.31</v>
      </c>
    </row>
    <row r="52" spans="1:5" s="37" customFormat="1" ht="12.75">
      <c r="A52" s="22">
        <v>2</v>
      </c>
      <c r="B52" s="22" t="s">
        <v>59</v>
      </c>
      <c r="C52" s="22" t="s">
        <v>73</v>
      </c>
      <c r="D52" s="22"/>
      <c r="E52" s="22">
        <v>1261.76</v>
      </c>
    </row>
    <row r="53" spans="1:5" s="37" customFormat="1" ht="12.75">
      <c r="A53" s="22">
        <v>3</v>
      </c>
      <c r="B53" s="20" t="s">
        <v>60</v>
      </c>
      <c r="C53" s="20" t="s">
        <v>73</v>
      </c>
      <c r="D53" s="20"/>
      <c r="E53" s="20">
        <v>157.72</v>
      </c>
    </row>
    <row r="54" spans="1:5" s="37" customFormat="1" ht="12.75" hidden="1">
      <c r="A54" s="39"/>
      <c r="B54" s="39" t="s">
        <v>51</v>
      </c>
      <c r="C54" s="39"/>
      <c r="D54" s="39"/>
      <c r="E54" s="39">
        <f>E51+E52+E53</f>
        <v>2262.7899999999995</v>
      </c>
    </row>
    <row r="55" spans="1:5" s="37" customFormat="1" ht="24" customHeight="1">
      <c r="A55" s="36" t="s">
        <v>84</v>
      </c>
      <c r="B55" s="36"/>
      <c r="C55" s="36"/>
      <c r="D55" s="36"/>
      <c r="E55" s="36"/>
    </row>
    <row r="56" spans="1:5" s="37" customFormat="1" ht="12.75">
      <c r="A56" s="16" t="s">
        <v>1</v>
      </c>
      <c r="B56" s="38" t="s">
        <v>45</v>
      </c>
      <c r="C56" s="38" t="s">
        <v>2</v>
      </c>
      <c r="D56" s="38" t="s">
        <v>46</v>
      </c>
      <c r="E56" s="38" t="s">
        <v>47</v>
      </c>
    </row>
    <row r="57" spans="1:5" s="37" customFormat="1" ht="12.75">
      <c r="A57" s="20">
        <v>1</v>
      </c>
      <c r="B57" s="22" t="s">
        <v>59</v>
      </c>
      <c r="C57" s="20" t="s">
        <v>73</v>
      </c>
      <c r="D57" s="22"/>
      <c r="E57" s="22">
        <v>1261.76</v>
      </c>
    </row>
    <row r="58" spans="1:5" s="37" customFormat="1" ht="27.75" customHeight="1">
      <c r="A58" s="20">
        <v>2</v>
      </c>
      <c r="B58" s="20" t="s">
        <v>60</v>
      </c>
      <c r="C58" s="20" t="s">
        <v>73</v>
      </c>
      <c r="D58" s="20"/>
      <c r="E58" s="20">
        <v>157.72</v>
      </c>
    </row>
    <row r="59" spans="1:5" s="37" customFormat="1" ht="12.75" hidden="1">
      <c r="A59" s="20">
        <v>3</v>
      </c>
      <c r="B59" s="22"/>
      <c r="C59" s="20"/>
      <c r="D59" s="20"/>
      <c r="E59" s="20"/>
    </row>
    <row r="60" spans="1:5" s="37" customFormat="1" ht="12.75" hidden="1">
      <c r="A60" s="20">
        <v>4</v>
      </c>
      <c r="B60" s="20"/>
      <c r="C60" s="20"/>
      <c r="D60" s="20"/>
      <c r="E60" s="20"/>
    </row>
    <row r="61" spans="1:5" s="37" customFormat="1" ht="12.75" hidden="1">
      <c r="A61" s="39"/>
      <c r="B61" s="39" t="s">
        <v>51</v>
      </c>
      <c r="C61" s="39"/>
      <c r="D61" s="39"/>
      <c r="E61" s="39">
        <f>E57+E58+E59+E60</f>
        <v>1419.48</v>
      </c>
    </row>
    <row r="62" spans="1:5" s="37" customFormat="1" ht="12.75" hidden="1">
      <c r="A62" s="47"/>
      <c r="B62" s="47"/>
      <c r="C62" s="47"/>
      <c r="D62" s="47"/>
      <c r="E62" s="47"/>
    </row>
    <row r="63" spans="1:5" s="37" customFormat="1" ht="20.25" customHeight="1">
      <c r="A63" s="36" t="s">
        <v>85</v>
      </c>
      <c r="B63" s="36"/>
      <c r="C63" s="36"/>
      <c r="D63" s="36"/>
      <c r="E63" s="36"/>
    </row>
    <row r="64" spans="1:5" s="37" customFormat="1" ht="12.75">
      <c r="A64" s="20">
        <v>1</v>
      </c>
      <c r="B64" s="22" t="s">
        <v>59</v>
      </c>
      <c r="C64" s="20" t="s">
        <v>73</v>
      </c>
      <c r="D64" s="22"/>
      <c r="E64" s="22">
        <v>1261.76</v>
      </c>
    </row>
    <row r="65" spans="1:5" s="37" customFormat="1" ht="12.75">
      <c r="A65" s="20">
        <v>2</v>
      </c>
      <c r="B65" s="20" t="s">
        <v>60</v>
      </c>
      <c r="C65" s="20" t="s">
        <v>73</v>
      </c>
      <c r="D65" s="20"/>
      <c r="E65" s="20">
        <v>157.72</v>
      </c>
    </row>
    <row r="66" spans="1:5" s="37" customFormat="1" ht="12.75" hidden="1">
      <c r="A66" s="20">
        <v>3</v>
      </c>
      <c r="B66" s="20"/>
      <c r="C66" s="20"/>
      <c r="D66" s="20"/>
      <c r="E66" s="20"/>
    </row>
    <row r="67" spans="1:5" s="37" customFormat="1" ht="12.75" hidden="1">
      <c r="A67" s="20">
        <v>4</v>
      </c>
      <c r="B67" s="20"/>
      <c r="C67" s="20"/>
      <c r="D67" s="20"/>
      <c r="E67" s="20"/>
    </row>
    <row r="68" spans="1:5" s="37" customFormat="1" ht="12.75" hidden="1">
      <c r="A68" s="39"/>
      <c r="B68" s="39" t="s">
        <v>51</v>
      </c>
      <c r="C68" s="39"/>
      <c r="D68" s="39"/>
      <c r="E68" s="39">
        <f>E64+E65+E66+E67</f>
        <v>1419.48</v>
      </c>
    </row>
    <row r="69" s="37" customFormat="1" ht="12.75" hidden="1"/>
    <row r="70" spans="1:5" s="37" customFormat="1" ht="25.5" customHeight="1">
      <c r="A70" s="36" t="s">
        <v>86</v>
      </c>
      <c r="B70" s="36"/>
      <c r="C70" s="36"/>
      <c r="D70" s="36"/>
      <c r="E70" s="36"/>
    </row>
    <row r="71" spans="1:5" s="37" customFormat="1" ht="12.75">
      <c r="A71" s="20">
        <v>1</v>
      </c>
      <c r="B71" s="22" t="s">
        <v>87</v>
      </c>
      <c r="C71" s="20" t="s">
        <v>73</v>
      </c>
      <c r="D71" s="22"/>
      <c r="E71" s="22">
        <v>14922</v>
      </c>
    </row>
    <row r="72" spans="1:5" s="37" customFormat="1" ht="12.75">
      <c r="A72" s="20">
        <v>2</v>
      </c>
      <c r="B72" s="20" t="s">
        <v>88</v>
      </c>
      <c r="C72" s="20" t="s">
        <v>49</v>
      </c>
      <c r="D72" s="20"/>
      <c r="E72" s="20">
        <v>37114.83</v>
      </c>
    </row>
    <row r="73" spans="1:5" s="37" customFormat="1" ht="12.75">
      <c r="A73" s="20">
        <v>3</v>
      </c>
      <c r="B73" s="20" t="s">
        <v>89</v>
      </c>
      <c r="C73" s="20" t="s">
        <v>49</v>
      </c>
      <c r="D73" s="20" t="s">
        <v>90</v>
      </c>
      <c r="E73" s="20">
        <v>2265.92</v>
      </c>
    </row>
    <row r="74" spans="1:5" s="37" customFormat="1" ht="12.75">
      <c r="A74" s="20">
        <v>4</v>
      </c>
      <c r="B74" s="20" t="s">
        <v>91</v>
      </c>
      <c r="C74" s="20" t="s">
        <v>49</v>
      </c>
      <c r="D74" s="20" t="s">
        <v>92</v>
      </c>
      <c r="E74" s="20">
        <v>925.16</v>
      </c>
    </row>
    <row r="75" spans="1:5" s="37" customFormat="1" ht="12.75">
      <c r="A75" s="20">
        <v>5</v>
      </c>
      <c r="B75" s="22" t="s">
        <v>59</v>
      </c>
      <c r="C75" s="20" t="s">
        <v>73</v>
      </c>
      <c r="D75" s="22"/>
      <c r="E75" s="22">
        <v>1261.76</v>
      </c>
    </row>
    <row r="76" spans="1:5" s="37" customFormat="1" ht="12.75">
      <c r="A76" s="20">
        <v>6</v>
      </c>
      <c r="B76" s="20" t="s">
        <v>60</v>
      </c>
      <c r="C76" s="20" t="s">
        <v>73</v>
      </c>
      <c r="D76" s="20"/>
      <c r="E76" s="20">
        <v>157.72</v>
      </c>
    </row>
    <row r="77" spans="1:5" s="37" customFormat="1" ht="12.75">
      <c r="A77" s="20">
        <v>7</v>
      </c>
      <c r="B77" s="20" t="s">
        <v>93</v>
      </c>
      <c r="C77" s="20" t="s">
        <v>73</v>
      </c>
      <c r="D77" s="20"/>
      <c r="E77" s="20">
        <v>2032.77</v>
      </c>
    </row>
    <row r="78" spans="1:5" s="37" customFormat="1" ht="12.75" hidden="1">
      <c r="A78" s="39"/>
      <c r="B78" s="39" t="s">
        <v>51</v>
      </c>
      <c r="C78" s="39"/>
      <c r="D78" s="39"/>
      <c r="E78" s="39">
        <f>SUM(E71:E77)</f>
        <v>58680.16</v>
      </c>
    </row>
    <row r="79" s="37" customFormat="1" ht="12.75" hidden="1"/>
    <row r="80" spans="1:5" s="37" customFormat="1" ht="23.25" customHeight="1">
      <c r="A80" s="36" t="s">
        <v>94</v>
      </c>
      <c r="B80" s="36"/>
      <c r="C80" s="36"/>
      <c r="D80" s="36"/>
      <c r="E80" s="36"/>
    </row>
    <row r="81" spans="1:5" s="37" customFormat="1" ht="12.75">
      <c r="A81" s="20">
        <v>1</v>
      </c>
      <c r="B81" s="22" t="s">
        <v>59</v>
      </c>
      <c r="C81" s="20" t="s">
        <v>73</v>
      </c>
      <c r="D81" s="22"/>
      <c r="E81" s="22">
        <v>1261.76</v>
      </c>
    </row>
    <row r="82" spans="1:5" s="37" customFormat="1" ht="12.75">
      <c r="A82" s="20">
        <v>2</v>
      </c>
      <c r="B82" s="20" t="s">
        <v>60</v>
      </c>
      <c r="C82" s="20" t="s">
        <v>73</v>
      </c>
      <c r="D82" s="20"/>
      <c r="E82" s="20">
        <v>157.72</v>
      </c>
    </row>
    <row r="83" spans="1:5" s="37" customFormat="1" ht="12.75">
      <c r="A83" s="20">
        <v>3</v>
      </c>
      <c r="B83" s="20" t="s">
        <v>95</v>
      </c>
      <c r="C83" s="20" t="s">
        <v>73</v>
      </c>
      <c r="D83" s="20" t="s">
        <v>96</v>
      </c>
      <c r="E83" s="20">
        <v>1920</v>
      </c>
    </row>
    <row r="84" spans="1:5" s="37" customFormat="1" ht="12.75">
      <c r="A84" s="20">
        <v>4</v>
      </c>
      <c r="B84" s="20" t="s">
        <v>97</v>
      </c>
      <c r="C84" s="20" t="s">
        <v>49</v>
      </c>
      <c r="D84" s="46"/>
      <c r="E84" s="20">
        <v>11470.98</v>
      </c>
    </row>
    <row r="85" spans="1:5" s="37" customFormat="1" ht="12.75">
      <c r="A85" s="20">
        <v>5</v>
      </c>
      <c r="B85" s="20" t="s">
        <v>98</v>
      </c>
      <c r="C85" s="20" t="s">
        <v>73</v>
      </c>
      <c r="D85" s="20" t="s">
        <v>69</v>
      </c>
      <c r="E85" s="20">
        <v>28416.96</v>
      </c>
    </row>
    <row r="86" spans="1:5" s="37" customFormat="1" ht="12.75">
      <c r="A86" s="20">
        <v>6</v>
      </c>
      <c r="B86" s="48" t="s">
        <v>99</v>
      </c>
      <c r="C86" s="20" t="s">
        <v>73</v>
      </c>
      <c r="D86" s="20" t="s">
        <v>69</v>
      </c>
      <c r="E86" s="20">
        <v>19445.31</v>
      </c>
    </row>
    <row r="87" spans="1:5" s="37" customFormat="1" ht="12.75" hidden="1">
      <c r="A87" s="39"/>
      <c r="B87" s="39" t="s">
        <v>51</v>
      </c>
      <c r="C87" s="39"/>
      <c r="D87" s="39"/>
      <c r="E87" s="39">
        <f>SUM(E81:E86)</f>
        <v>62672.73</v>
      </c>
    </row>
    <row r="88" s="37" customFormat="1" ht="12.75" hidden="1"/>
    <row r="89" spans="1:5" s="37" customFormat="1" ht="12.75" customHeight="1">
      <c r="A89" s="36" t="s">
        <v>100</v>
      </c>
      <c r="B89" s="36"/>
      <c r="C89" s="36"/>
      <c r="D89" s="36"/>
      <c r="E89" s="36"/>
    </row>
    <row r="90" spans="1:5" s="37" customFormat="1" ht="12.75">
      <c r="A90" s="20">
        <v>1</v>
      </c>
      <c r="B90" s="22" t="s">
        <v>101</v>
      </c>
      <c r="C90" s="20" t="s">
        <v>73</v>
      </c>
      <c r="D90" s="22" t="s">
        <v>102</v>
      </c>
      <c r="E90" s="22">
        <v>2630.97</v>
      </c>
    </row>
    <row r="91" spans="1:5" s="37" customFormat="1" ht="16.5" customHeight="1">
      <c r="A91" s="20">
        <v>2</v>
      </c>
      <c r="B91" s="22" t="s">
        <v>59</v>
      </c>
      <c r="C91" s="20" t="s">
        <v>73</v>
      </c>
      <c r="D91" s="22"/>
      <c r="E91" s="22">
        <v>1261.76</v>
      </c>
    </row>
    <row r="92" spans="1:5" s="37" customFormat="1" ht="12.75">
      <c r="A92" s="20">
        <v>3</v>
      </c>
      <c r="B92" s="20" t="s">
        <v>60</v>
      </c>
      <c r="C92" s="20" t="s">
        <v>73</v>
      </c>
      <c r="D92" s="20"/>
      <c r="E92" s="20">
        <v>157.72</v>
      </c>
    </row>
    <row r="93" spans="1:5" s="37" customFormat="1" ht="12.75">
      <c r="A93" s="20">
        <v>4</v>
      </c>
      <c r="B93" s="20" t="s">
        <v>103</v>
      </c>
      <c r="C93" s="20" t="s">
        <v>73</v>
      </c>
      <c r="D93" s="20" t="s">
        <v>104</v>
      </c>
      <c r="E93" s="20">
        <v>1924.44</v>
      </c>
    </row>
    <row r="94" spans="1:5" s="37" customFormat="1" ht="12.75" hidden="1">
      <c r="A94" s="20">
        <v>5</v>
      </c>
      <c r="B94" s="20"/>
      <c r="C94" s="20"/>
      <c r="D94" s="20"/>
      <c r="E94" s="20"/>
    </row>
    <row r="95" spans="1:5" s="37" customFormat="1" ht="12.75" hidden="1">
      <c r="A95" s="39"/>
      <c r="B95" s="39" t="s">
        <v>51</v>
      </c>
      <c r="C95" s="39"/>
      <c r="D95" s="39"/>
      <c r="E95" s="39">
        <f>E90+E91+E92+E93+E94</f>
        <v>5974.889999999999</v>
      </c>
    </row>
    <row r="96" s="37" customFormat="1" ht="12.75" hidden="1"/>
    <row r="97" spans="1:5" s="37" customFormat="1" ht="12.75" hidden="1">
      <c r="A97" s="47"/>
      <c r="B97" s="47" t="s">
        <v>57</v>
      </c>
      <c r="C97" s="47"/>
      <c r="D97" s="47"/>
      <c r="E97" s="47">
        <f>E10+E18+E24+E33+E40+E48+E54+E61+E68+E78+E87+E95</f>
        <v>194882.05</v>
      </c>
    </row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</sheetData>
  <sheetProtection selectLockedCells="1" selectUnlockedCells="1"/>
  <mergeCells count="12">
    <mergeCell ref="A1:E1"/>
    <mergeCell ref="A12:E12"/>
    <mergeCell ref="A19:E19"/>
    <mergeCell ref="A25:E25"/>
    <mergeCell ref="A34:E34"/>
    <mergeCell ref="A41:E41"/>
    <mergeCell ref="A49:E49"/>
    <mergeCell ref="A55:E55"/>
    <mergeCell ref="A63:E63"/>
    <mergeCell ref="A70:E70"/>
    <mergeCell ref="A80:E80"/>
    <mergeCell ref="A89:E89"/>
  </mergeCells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2018-04-10T11:24:05Z</cp:lastPrinted>
  <dcterms:modified xsi:type="dcterms:W3CDTF">2018-04-10T11:27:15Z</dcterms:modified>
  <cp:category/>
  <cp:version/>
  <cp:contentType/>
  <cp:contentStatus/>
  <cp:revision>278</cp:revision>
</cp:coreProperties>
</file>